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Aller" sheetId="2" state="visible" r:id="rId3"/>
    <sheet name="RR Retour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Participants!$A$1:$G$12</definedName>
    <definedName function="false" hidden="false" localSheetId="3" name="_xlnm.Print_Area" vbProcedure="false">Résultats!$A$1:$AB$12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<sst xmlns="http://schemas.openxmlformats.org/spreadsheetml/2006/main" count="395" uniqueCount="76">
  <si>
    <t xml:space="preserve">Classement WS du</t>
  </si>
  <si>
    <t xml:space="preserve">8 équipages – 4 bateaux - 2 RR</t>
  </si>
  <si>
    <t xml:space="preserve"> 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</si>
  <si>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</si>
  <si>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</si>
  <si>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</si>
  <si>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</si>
  <si>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</si>
  <si>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 ALLER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</si>
  <si>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</si>
  <si>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</si>
  <si>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</si>
  <si>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</si>
  <si>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</si>
  <si>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</si>
  <si>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RETOUR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</si>
  <si>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</si>
  <si>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</si>
  <si>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</si>
  <si>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</si>
  <si>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</si>
  <si>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</si>
  <si>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R1</t>
  </si>
  <si>
    <t xml:space="preserve">R2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</si>
  <si>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</si>
  <si>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</si>
  <si>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</si>
  <si>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</si>
  <si>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8 Equipages – 4 Bateaux</t>
  </si>
  <si>
    <t xml:space="preserve">Aller</t>
  </si>
  <si>
    <t xml:space="preserve">Retour</t>
  </si>
  <si>
    <t xml:space="preserve">Match</t>
  </si>
  <si>
    <t xml:space="preserve">U1</t>
  </si>
  <si>
    <t xml:space="preserve">U2</t>
  </si>
  <si>
    <t xml:space="preserve">Flight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</si>
  <si>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</si>
  <si>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</si>
  <si>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</si>
  <si>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</si>
  <si>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</si>
  <si>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start &gt;&gt;&gt;&gt;&gt;</t>
  </si>
  <si>
    <t xml:space="preserve">in</t>
  </si>
  <si>
    <t xml:space="preserve">out</t>
  </si>
  <si>
    <t xml:space="preserve">in
out
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</si>
  <si>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</si>
  <si>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</si>
  <si>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</si>
  <si>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</si>
  <si>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5-1</t>
  </si>
  <si>
    <t xml:space="preserve">8-4</t>
  </si>
  <si>
    <t xml:space="preserve">4-1</t>
  </si>
  <si>
    <t xml:space="preserve">8-5</t>
  </si>
  <si>
    <t xml:space="preserve">1-8</t>
  </si>
  <si>
    <t xml:space="preserve">5-4</t>
  </si>
  <si>
    <t xml:space="preserve">2-7</t>
  </si>
  <si>
    <t xml:space="preserve">6-3</t>
  </si>
  <si>
    <t xml:space="preserve">6-2</t>
  </si>
  <si>
    <t xml:space="preserve">7-3</t>
  </si>
  <si>
    <t xml:space="preserve">3-2</t>
  </si>
  <si>
    <t xml:space="preserve">7-6</t>
  </si>
  <si>
    <t xml:space="preserve">1-7</t>
  </si>
  <si>
    <t xml:space="preserve">6-4</t>
  </si>
  <si>
    <t xml:space="preserve">1-6</t>
  </si>
  <si>
    <t xml:space="preserve">7-4</t>
  </si>
  <si>
    <t xml:space="preserve">7-5</t>
  </si>
  <si>
    <t xml:space="preserve">8-6</t>
  </si>
  <si>
    <t xml:space="preserve">6-5</t>
  </si>
  <si>
    <t xml:space="preserve">8-7</t>
  </si>
  <si>
    <t xml:space="preserve">2-8</t>
  </si>
  <si>
    <t xml:space="preserve">5-3</t>
  </si>
  <si>
    <t xml:space="preserve">5-2</t>
  </si>
  <si>
    <t xml:space="preserve">3-8</t>
  </si>
  <si>
    <t xml:space="preserve">3-1</t>
  </si>
  <si>
    <t xml:space="preserve">4-2</t>
  </si>
  <si>
    <t xml:space="preserve">2-1</t>
  </si>
  <si>
    <t xml:space="preserve">4-3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</si>
</sst>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"/>
    <numFmt numFmtId="168" formatCode="D\-M"/>
  </numFmts>
  <fonts count="19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9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0"/>
      <color rgb="FFAB15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F"/>
        <bgColor rgb="FFEAEAEA"/>
      </patternFill>
    </fill>
    <fill>
      <patternFill patternType="solid">
        <fgColor rgb="FFFEF69A"/>
        <bgColor rgb="FFEDEDED"/>
      </patternFill>
    </fill>
    <fill>
      <patternFill patternType="solid">
        <fgColor rgb="FFCCCCCC"/>
        <bgColor rgb="FFBFBFBF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</fills>
  <borders count="7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medium"/>
      <top/>
      <bottom style="medium">
        <color rgb="FF515151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hair"/>
      <right style="thin"/>
      <top/>
      <bottom style="medium"/>
      <diagonal/>
    </border>
    <border diagonalUp="false" diagonalDown="false">
      <left style="thin"/>
      <right style="hair"/>
      <top/>
      <bottom style="medium"/>
      <diagonal/>
    </border>
    <border diagonalUp="false" diagonalDown="false">
      <left style="hair"/>
      <right style="medium"/>
      <top/>
      <bottom style="medium"/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>
        <color rgb="FF515151"/>
      </bottom>
      <diagonal/>
    </border>
    <border diagonalUp="false" diagonalDown="false">
      <left style="medium"/>
      <right style="hair"/>
      <top style="medium"/>
      <bottom style="thin"/>
      <diagonal/>
    </border>
    <border diagonalUp="false" diagonalDown="false">
      <left style="hair"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>
        <color rgb="FF515151"/>
      </top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medium"/>
      <diagonal/>
    </border>
    <border diagonalUp="false" diagonalDown="false">
      <left style="medium"/>
      <right style="hair"/>
      <top style="thin"/>
      <bottom style="medium"/>
      <diagonal/>
    </border>
    <border diagonalUp="false" diagonalDown="false">
      <left style="hair"/>
      <right style="thin"/>
      <top style="thin"/>
      <bottom style="medium"/>
      <diagonal/>
    </border>
    <border diagonalUp="false" diagonalDown="false">
      <left style="thin"/>
      <right style="hair"/>
      <top style="thin"/>
      <bottom style="medium"/>
      <diagonal/>
    </border>
    <border diagonalUp="false" diagonalDown="false">
      <left style="hair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>
        <color rgb="FFFFFFFF"/>
      </top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0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8" fillId="0" borderId="2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8" fillId="0" borderId="2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4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4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5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5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5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6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6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6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8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8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7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7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D9D9D9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3.34"/>
    <col collapsed="false" customWidth="true" hidden="false" outlineLevel="0" max="2" min="2" style="1" width="4.72"/>
    <col collapsed="false" customWidth="true" hidden="false" outlineLevel="0" max="3" min="3" style="1" width="21.23"/>
    <col collapsed="false" customWidth="true" hidden="false" outlineLevel="0" max="5" min="4" style="1" width="1.09"/>
    <col collapsed="false" customWidth="true" hidden="false" outlineLevel="0" max="6" min="6" style="1" width="4.72"/>
    <col collapsed="false" customWidth="true" hidden="false" outlineLevel="0" max="7" min="7" style="1" width="21.23"/>
    <col collapsed="false" customWidth="true" hidden="false" outlineLevel="0" max="257" min="8" style="1" width="12.19"/>
    <col collapsed="false" customWidth="true" hidden="false" outlineLevel="0" max="1025" min="258" style="0" width="12.19"/>
  </cols>
  <sheetData>
    <row r="1" customFormat="false" ht="240" hidden="false" customHeight="true" outlineLevel="0" collapsed="false"/>
    <row r="2" customFormat="false" ht="15.95" hidden="false" customHeight="true" outlineLevel="0" collapsed="false">
      <c r="A2" s="2" t="s">
        <v>0</v>
      </c>
      <c r="B2" s="2"/>
      <c r="C2" s="2"/>
      <c r="D2" s="3"/>
      <c r="E2" s="4"/>
      <c r="F2" s="5" t="s">
        <v>1</v>
      </c>
      <c r="G2" s="4"/>
    </row>
    <row r="3" customFormat="false" ht="16.5" hidden="false" customHeight="true" outlineLevel="0" collapsed="false">
      <c r="A3" s="6" t="n">
        <v>42163</v>
      </c>
      <c r="B3" s="6"/>
      <c r="C3" s="7" t="s">
        <v>2</v>
      </c>
      <c r="D3" s="8"/>
      <c r="E3" s="9"/>
      <c r="F3" s="10" t="s">
        <v>3</v>
      </c>
      <c r="G3" s="10"/>
    </row>
    <row r="4" customFormat="false" ht="17.1" hidden="false" customHeight="true" outlineLevel="0" collapsed="false">
      <c r="A4" s="11"/>
      <c r="B4" s="12" t="s">
        <v>4</v>
      </c>
      <c r="C4" s="12" t="s">
        <v>5</v>
      </c>
      <c r="D4" s="13"/>
      <c r="E4" s="14"/>
      <c r="F4" s="12" t="s">
        <v>6</v>
      </c>
      <c r="G4" s="12" t="s">
        <v>7</v>
      </c>
    </row>
    <row r="5" customFormat="false" ht="17.1" hidden="false" customHeight="true" outlineLevel="0" collapsed="false">
      <c r="A5" s="15" t="n">
        <v>1</v>
      </c>
      <c r="B5" s="16"/>
      <c r="C5" s="17"/>
      <c r="D5" s="18"/>
      <c r="E5" s="19"/>
      <c r="F5" s="16"/>
      <c r="G5" s="20" t="str">
        <f aca="false">IF(ISBLANK($C5),"",$C5)</f>
        <v/>
      </c>
    </row>
    <row r="6" customFormat="false" ht="17.1" hidden="false" customHeight="true" outlineLevel="0" collapsed="false">
      <c r="A6" s="15" t="n">
        <v>2</v>
      </c>
      <c r="B6" s="16"/>
      <c r="C6" s="17"/>
      <c r="D6" s="21"/>
      <c r="E6" s="22"/>
      <c r="F6" s="23"/>
      <c r="G6" s="20" t="str">
        <f aca="false">IF(ISBLANK($C6),"",$C6)</f>
        <v/>
      </c>
    </row>
    <row r="7" customFormat="false" ht="17.1" hidden="false" customHeight="true" outlineLevel="0" collapsed="false">
      <c r="A7" s="15" t="n">
        <v>3</v>
      </c>
      <c r="B7" s="16"/>
      <c r="C7" s="17"/>
      <c r="D7" s="21"/>
      <c r="E7" s="22"/>
      <c r="F7" s="23"/>
      <c r="G7" s="20" t="str">
        <f aca="false">IF(ISBLANK($C7),"",$C7)</f>
        <v/>
      </c>
    </row>
    <row r="8" customFormat="false" ht="17.1" hidden="false" customHeight="true" outlineLevel="0" collapsed="false">
      <c r="A8" s="15" t="n">
        <v>4</v>
      </c>
      <c r="B8" s="16"/>
      <c r="C8" s="17"/>
      <c r="D8" s="21"/>
      <c r="E8" s="22"/>
      <c r="F8" s="16"/>
      <c r="G8" s="20" t="str">
        <f aca="false">IF(ISBLANK($C8),"",$C8)</f>
        <v/>
      </c>
    </row>
    <row r="9" customFormat="false" ht="17.1" hidden="false" customHeight="true" outlineLevel="0" collapsed="false">
      <c r="A9" s="15" t="n">
        <v>5</v>
      </c>
      <c r="B9" s="16"/>
      <c r="C9" s="17"/>
      <c r="D9" s="21"/>
      <c r="E9" s="22"/>
      <c r="F9" s="16"/>
      <c r="G9" s="20" t="str">
        <f aca="false">IF(ISBLANK($C9),"",$C9)</f>
        <v/>
      </c>
    </row>
    <row r="10" customFormat="false" ht="17.1" hidden="false" customHeight="true" outlineLevel="0" collapsed="false">
      <c r="A10" s="15" t="n">
        <v>6</v>
      </c>
      <c r="B10" s="16"/>
      <c r="C10" s="17"/>
      <c r="D10" s="21"/>
      <c r="E10" s="22"/>
      <c r="F10" s="23"/>
      <c r="G10" s="20" t="str">
        <f aca="false">IF(ISBLANK($C10),"",$C10)</f>
        <v/>
      </c>
    </row>
    <row r="11" customFormat="false" ht="17.1" hidden="false" customHeight="true" outlineLevel="0" collapsed="false">
      <c r="A11" s="15" t="n">
        <v>7</v>
      </c>
      <c r="B11" s="16"/>
      <c r="C11" s="17"/>
      <c r="D11" s="21"/>
      <c r="E11" s="22"/>
      <c r="F11" s="23"/>
      <c r="G11" s="20" t="str">
        <f aca="false">IF(ISBLANK($C11),"",$C11)</f>
        <v/>
      </c>
    </row>
    <row r="12" customFormat="false" ht="17.1" hidden="false" customHeight="true" outlineLevel="0" collapsed="false">
      <c r="A12" s="15" t="n">
        <v>8</v>
      </c>
      <c r="B12" s="16"/>
      <c r="C12" s="17"/>
      <c r="D12" s="24"/>
      <c r="E12" s="25"/>
      <c r="F12" s="16"/>
      <c r="G12" s="20" t="str">
        <f aca="false">IF(ISBLANK($C12),"",$C12)</f>
        <v/>
      </c>
    </row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0.747916666666667" right="0.747916666666667" top="0.984027777777778" bottom="0.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8.94"/>
    <col collapsed="false" customWidth="true" hidden="false" outlineLevel="0" max="1025" min="258" style="0" width="8.94"/>
  </cols>
  <sheetData>
    <row r="1" customFormat="false" ht="28.35" hidden="false" customHeight="true" outlineLevel="0" collapsed="false"/>
    <row r="2" customFormat="false" ht="15.95" hidden="false" customHeight="true" outlineLevel="0" collapsed="false">
      <c r="B2" s="26" t="s">
        <v>8</v>
      </c>
      <c r="C2" s="26"/>
      <c r="D2" s="26"/>
      <c r="E2" s="26"/>
      <c r="F2" s="26"/>
      <c r="G2" s="26"/>
      <c r="H2" s="26"/>
      <c r="I2" s="26"/>
      <c r="J2" s="26"/>
      <c r="K2" s="26"/>
    </row>
    <row r="3" customFormat="false" ht="15.3" hidden="false" customHeight="true" outlineLevel="0" collapsed="false">
      <c r="B3" s="27" t="s">
        <v>9</v>
      </c>
      <c r="C3" s="27" t="s">
        <v>10</v>
      </c>
      <c r="D3" s="27"/>
      <c r="E3" s="28" t="s">
        <v>11</v>
      </c>
      <c r="F3" s="28" t="s">
        <v>6</v>
      </c>
      <c r="G3" s="27" t="s">
        <v>12</v>
      </c>
      <c r="H3" s="29" t="s">
        <v>13</v>
      </c>
      <c r="I3" s="29" t="s">
        <v>6</v>
      </c>
      <c r="J3" s="27"/>
      <c r="K3" s="27" t="s">
        <v>14</v>
      </c>
    </row>
    <row r="4" customFormat="false" ht="15.3" hidden="false" customHeight="true" outlineLevel="0" collapsed="false">
      <c r="B4" s="30" t="n">
        <v>1</v>
      </c>
      <c r="C4" s="31" t="n">
        <v>1</v>
      </c>
      <c r="D4" s="30"/>
      <c r="E4" s="32" t="str">
        <f aca="false">INDEX(Participants!$G$5:$G$12,Calculs!$C23,1)</f>
        <v/>
      </c>
      <c r="F4" s="33" t="str">
        <f aca="false">IF(INDEX(Participants!$F$5:$F$12,Calculs!$M23,1)="","",INDEX(Participants!$F$5:$F$12,Calculs!$M23,1))</f>
        <v/>
      </c>
      <c r="G4" s="30"/>
      <c r="H4" s="32" t="str">
        <f aca="false">INDEX(Participants!$G$5:$G$12,Calculs!$D23,1)</f>
        <v/>
      </c>
      <c r="I4" s="33" t="str">
        <f aca="false">IF(INDEX(Participants!$F$5:$F$12,Calculs!$N23,1)="","",INDEX(Participants!$F$5:$F$12,Calculs!$N23,1))</f>
        <v/>
      </c>
      <c r="J4" s="30"/>
      <c r="K4" s="34"/>
    </row>
    <row r="5" customFormat="false" ht="15.3" hidden="false" customHeight="true" outlineLevel="0" collapsed="false">
      <c r="B5" s="35"/>
      <c r="C5" s="31" t="n">
        <v>2</v>
      </c>
      <c r="D5" s="35"/>
      <c r="E5" s="32" t="str">
        <f aca="false">INDEX(Participants!$G$5:$G$12,Calculs!$C24,1)</f>
        <v/>
      </c>
      <c r="F5" s="33" t="str">
        <f aca="false">IF(INDEX(Participants!$F$5:$F$12,Calculs!$M24,1)="","",INDEX(Participants!$F$5:$F$12,Calculs!$M24,1))</f>
        <v/>
      </c>
      <c r="G5" s="35"/>
      <c r="H5" s="32" t="str">
        <f aca="false">INDEX(Participants!$G$5:$G$12,Calculs!$D24,1)</f>
        <v/>
      </c>
      <c r="I5" s="33" t="str">
        <f aca="false">IF(INDEX(Participants!$F$5:$F$12,Calculs!$N24,1)="","",INDEX(Participants!$F$5:$F$12,Calculs!$N24,1))</f>
        <v/>
      </c>
      <c r="J5" s="35"/>
      <c r="K5" s="34"/>
    </row>
    <row r="6" customFormat="false" ht="15.3" hidden="false" customHeight="true" outlineLevel="0" collapsed="false">
      <c r="B6" s="27" t="s">
        <v>9</v>
      </c>
      <c r="C6" s="27" t="s">
        <v>10</v>
      </c>
      <c r="D6" s="27"/>
      <c r="E6" s="28" t="s">
        <v>11</v>
      </c>
      <c r="F6" s="28" t="s">
        <v>6</v>
      </c>
      <c r="G6" s="27" t="s">
        <v>12</v>
      </c>
      <c r="H6" s="29" t="s">
        <v>13</v>
      </c>
      <c r="I6" s="29" t="s">
        <v>6</v>
      </c>
      <c r="J6" s="27"/>
      <c r="K6" s="27" t="s">
        <v>14</v>
      </c>
    </row>
    <row r="7" customFormat="false" ht="15.3" hidden="false" customHeight="true" outlineLevel="0" collapsed="false">
      <c r="B7" s="30" t="n">
        <v>2</v>
      </c>
      <c r="C7" s="31" t="n">
        <v>1</v>
      </c>
      <c r="D7" s="30"/>
      <c r="E7" s="32" t="str">
        <f aca="false">INDEX(Participants!$G$5:$G$12,Calculs!$C26,1)</f>
        <v/>
      </c>
      <c r="F7" s="33" t="str">
        <f aca="false">IF(INDEX(Participants!$F$5:$F$12,Calculs!$M26,1)="","",INDEX(Participants!$F$5:$F$12,Calculs!$M26,1))</f>
        <v/>
      </c>
      <c r="G7" s="30"/>
      <c r="H7" s="32" t="str">
        <f aca="false">INDEX(Participants!$G$5:$G$12,Calculs!$D26,1)</f>
        <v/>
      </c>
      <c r="I7" s="33" t="str">
        <f aca="false">IF(INDEX(Participants!$F$5:$F$12,Calculs!$N26,1)="","",INDEX(Participants!$F$5:$F$12,Calculs!$N26,1))</f>
        <v/>
      </c>
      <c r="J7" s="30"/>
      <c r="K7" s="34"/>
    </row>
    <row r="8" customFormat="false" ht="15.3" hidden="false" customHeight="true" outlineLevel="0" collapsed="false">
      <c r="B8" s="35"/>
      <c r="C8" s="31" t="n">
        <v>2</v>
      </c>
      <c r="D8" s="35"/>
      <c r="E8" s="32" t="str">
        <f aca="false">INDEX(Participants!$G$5:$G$12,Calculs!$C27,1)</f>
        <v/>
      </c>
      <c r="F8" s="33" t="str">
        <f aca="false">IF(INDEX(Participants!$F$5:$F$12,Calculs!$M27,1)="","",INDEX(Participants!$F$5:$F$12,Calculs!$M27,1))</f>
        <v/>
      </c>
      <c r="G8" s="35"/>
      <c r="H8" s="32" t="str">
        <f aca="false">INDEX(Participants!$G$5:$G$12,Calculs!$D27,1)</f>
        <v/>
      </c>
      <c r="I8" s="33" t="str">
        <f aca="false">IF(INDEX(Participants!$F$5:$F$12,Calculs!$N27,1)="","",INDEX(Participants!$F$5:$F$12,Calculs!$N27,1))</f>
        <v/>
      </c>
      <c r="J8" s="35"/>
      <c r="K8" s="34"/>
    </row>
    <row r="9" customFormat="false" ht="15.3" hidden="false" customHeight="true" outlineLevel="0" collapsed="false">
      <c r="B9" s="27" t="s">
        <v>9</v>
      </c>
      <c r="C9" s="27" t="s">
        <v>10</v>
      </c>
      <c r="D9" s="27"/>
      <c r="E9" s="28" t="s">
        <v>11</v>
      </c>
      <c r="F9" s="28" t="s">
        <v>6</v>
      </c>
      <c r="G9" s="27" t="s">
        <v>12</v>
      </c>
      <c r="H9" s="29" t="s">
        <v>13</v>
      </c>
      <c r="I9" s="29" t="s">
        <v>6</v>
      </c>
      <c r="J9" s="27"/>
      <c r="K9" s="27" t="s">
        <v>14</v>
      </c>
    </row>
    <row r="10" customFormat="false" ht="15.3" hidden="false" customHeight="true" outlineLevel="0" collapsed="false">
      <c r="B10" s="30" t="n">
        <v>3</v>
      </c>
      <c r="C10" s="31" t="n">
        <v>1</v>
      </c>
      <c r="D10" s="30"/>
      <c r="E10" s="32" t="str">
        <f aca="false">INDEX(Participants!$G$5:$G$12,Calculs!$C29,1)</f>
        <v/>
      </c>
      <c r="F10" s="33" t="str">
        <f aca="false">IF(INDEX(Participants!$F$5:$F$12,Calculs!$M29,1)="","",INDEX(Participants!$F$5:$F$12,Calculs!$M29,1))</f>
        <v/>
      </c>
      <c r="G10" s="30"/>
      <c r="H10" s="32" t="str">
        <f aca="false">INDEX(Participants!$G$5:$G$12,Calculs!$D29,1)</f>
        <v/>
      </c>
      <c r="I10" s="33" t="str">
        <f aca="false">IF(INDEX(Participants!$F$5:$F$12,Calculs!$N29,1)="","",INDEX(Participants!$F$5:$F$12,Calculs!$N29,1))</f>
        <v/>
      </c>
      <c r="J10" s="30"/>
      <c r="K10" s="34"/>
    </row>
    <row r="11" customFormat="false" ht="15.3" hidden="false" customHeight="true" outlineLevel="0" collapsed="false">
      <c r="B11" s="35"/>
      <c r="C11" s="31" t="n">
        <v>2</v>
      </c>
      <c r="D11" s="36"/>
      <c r="E11" s="32" t="str">
        <f aca="false">INDEX(Participants!$G$5:$G$12,Calculs!$C30,1)</f>
        <v/>
      </c>
      <c r="F11" s="33" t="str">
        <f aca="false">IF(INDEX(Participants!$F$5:$F$12,Calculs!$M30,1)="","",INDEX(Participants!$F$5:$F$12,Calculs!$M30,1))</f>
        <v/>
      </c>
      <c r="G11" s="35"/>
      <c r="H11" s="32" t="str">
        <f aca="false">INDEX(Participants!$G$5:$G$12,Calculs!$D30,1)</f>
        <v/>
      </c>
      <c r="I11" s="33" t="str">
        <f aca="false">IF(INDEX(Participants!$F$5:$F$12,Calculs!$N30,1)="","",INDEX(Participants!$F$5:$F$12,Calculs!$N30,1))</f>
        <v/>
      </c>
      <c r="J11" s="36"/>
      <c r="K11" s="34"/>
    </row>
    <row r="12" customFormat="false" ht="15.3" hidden="false" customHeight="true" outlineLevel="0" collapsed="false">
      <c r="B12" s="27" t="s">
        <v>9</v>
      </c>
      <c r="C12" s="27" t="s">
        <v>10</v>
      </c>
      <c r="D12" s="27"/>
      <c r="E12" s="28" t="s">
        <v>11</v>
      </c>
      <c r="F12" s="28" t="s">
        <v>6</v>
      </c>
      <c r="G12" s="27" t="s">
        <v>12</v>
      </c>
      <c r="H12" s="29" t="s">
        <v>13</v>
      </c>
      <c r="I12" s="29" t="s">
        <v>6</v>
      </c>
      <c r="J12" s="27"/>
      <c r="K12" s="27" t="s">
        <v>14</v>
      </c>
    </row>
    <row r="13" customFormat="false" ht="15.3" hidden="false" customHeight="true" outlineLevel="0" collapsed="false">
      <c r="B13" s="30" t="n">
        <v>4</v>
      </c>
      <c r="C13" s="31" t="n">
        <v>1</v>
      </c>
      <c r="D13" s="30"/>
      <c r="E13" s="32" t="str">
        <f aca="false">INDEX(Participants!$G$5:$G$12,Calculs!$C32,1)</f>
        <v/>
      </c>
      <c r="F13" s="37" t="str">
        <f aca="false">IF(INDEX(Participants!$F$5:$F$12,Calculs!$M32,1)="","",INDEX(Participants!$F$5:$F$12,Calculs!$M32,1))</f>
        <v/>
      </c>
      <c r="G13" s="30"/>
      <c r="H13" s="32" t="str">
        <f aca="false">INDEX(Participants!$G$5:$G$12,Calculs!$D32,1)</f>
        <v/>
      </c>
      <c r="I13" s="37" t="str">
        <f aca="false">IF(INDEX(Participants!$F$5:$F$12,Calculs!$N32,1)="","",INDEX(Participants!$F$5:$F$12,Calculs!$N32,1))</f>
        <v/>
      </c>
      <c r="J13" s="30"/>
      <c r="K13" s="34"/>
    </row>
    <row r="14" customFormat="false" ht="15.3" hidden="false" customHeight="true" outlineLevel="0" collapsed="false">
      <c r="B14" s="35"/>
      <c r="C14" s="31" t="n">
        <v>2</v>
      </c>
      <c r="D14" s="35"/>
      <c r="E14" s="32" t="str">
        <f aca="false">INDEX(Participants!$G$5:$G$12,Calculs!$C33,1)</f>
        <v/>
      </c>
      <c r="F14" s="37" t="str">
        <f aca="false">IF(INDEX(Participants!$F$5:$F$12,Calculs!$M33,1)="","",INDEX(Participants!$F$5:$F$12,Calculs!$M33,1))</f>
        <v/>
      </c>
      <c r="G14" s="35"/>
      <c r="H14" s="32" t="str">
        <f aca="false">INDEX(Participants!$G$5:$G$12,Calculs!$D33,1)</f>
        <v/>
      </c>
      <c r="I14" s="37" t="str">
        <f aca="false">IF(INDEX(Participants!$F$5:$F$12,Calculs!$N33,1)="","",INDEX(Participants!$F$5:$F$12,Calculs!$N33,1))</f>
        <v/>
      </c>
      <c r="J14" s="35"/>
      <c r="K14" s="34"/>
    </row>
    <row r="15" customFormat="false" ht="15.3" hidden="false" customHeight="true" outlineLevel="0" collapsed="false">
      <c r="B15" s="27" t="s">
        <v>9</v>
      </c>
      <c r="C15" s="27" t="s">
        <v>10</v>
      </c>
      <c r="D15" s="27"/>
      <c r="E15" s="28" t="s">
        <v>11</v>
      </c>
      <c r="F15" s="28" t="s">
        <v>6</v>
      </c>
      <c r="G15" s="27" t="s">
        <v>12</v>
      </c>
      <c r="H15" s="29" t="s">
        <v>13</v>
      </c>
      <c r="I15" s="29" t="s">
        <v>6</v>
      </c>
      <c r="J15" s="27"/>
      <c r="K15" s="27" t="s">
        <v>14</v>
      </c>
    </row>
    <row r="16" customFormat="false" ht="15.3" hidden="false" customHeight="true" outlineLevel="0" collapsed="false">
      <c r="B16" s="30" t="n">
        <v>5</v>
      </c>
      <c r="C16" s="31" t="n">
        <v>1</v>
      </c>
      <c r="D16" s="30"/>
      <c r="E16" s="32" t="str">
        <f aca="false">INDEX(Participants!$G$5:$G$12,Calculs!$C35,1)</f>
        <v/>
      </c>
      <c r="F16" s="33" t="str">
        <f aca="false">IF(INDEX(Participants!$F$5:$F$12,Calculs!$M35,1)="","",INDEX(Participants!$F$5:$F$12,Calculs!$M35,1))</f>
        <v/>
      </c>
      <c r="G16" s="30"/>
      <c r="H16" s="32" t="str">
        <f aca="false">INDEX(Participants!$G$5:$G$12,Calculs!$D35,1)</f>
        <v/>
      </c>
      <c r="I16" s="33" t="str">
        <f aca="false">IF(INDEX(Participants!$F$5:$F$12,Calculs!$N35,1)="","",INDEX(Participants!$F$5:$F$12,Calculs!$N35,1))</f>
        <v/>
      </c>
      <c r="J16" s="30"/>
      <c r="K16" s="34"/>
    </row>
    <row r="17" customFormat="false" ht="15.3" hidden="false" customHeight="true" outlineLevel="0" collapsed="false">
      <c r="B17" s="35"/>
      <c r="C17" s="31" t="n">
        <v>2</v>
      </c>
      <c r="D17" s="35"/>
      <c r="E17" s="32" t="str">
        <f aca="false">INDEX(Participants!$G$5:$G$12,Calculs!$C36,1)</f>
        <v/>
      </c>
      <c r="F17" s="33" t="str">
        <f aca="false">IF(INDEX(Participants!$F$5:$F$12,Calculs!$M36,1)="","",INDEX(Participants!$F$5:$F$12,Calculs!$M36,1))</f>
        <v/>
      </c>
      <c r="G17" s="35"/>
      <c r="H17" s="32" t="str">
        <f aca="false">INDEX(Participants!$G$5:$G$12,Calculs!$D36,1)</f>
        <v/>
      </c>
      <c r="I17" s="33" t="str">
        <f aca="false">IF(INDEX(Participants!$F$5:$F$12,Calculs!$N36,1)="","",INDEX(Participants!$F$5:$F$12,Calculs!$N36,1))</f>
        <v/>
      </c>
      <c r="J17" s="35"/>
      <c r="K17" s="34"/>
    </row>
    <row r="18" customFormat="false" ht="15.3" hidden="false" customHeight="true" outlineLevel="0" collapsed="false">
      <c r="B18" s="27" t="s">
        <v>9</v>
      </c>
      <c r="C18" s="27" t="s">
        <v>10</v>
      </c>
      <c r="D18" s="27"/>
      <c r="E18" s="28" t="s">
        <v>11</v>
      </c>
      <c r="F18" s="28" t="s">
        <v>6</v>
      </c>
      <c r="G18" s="27" t="s">
        <v>12</v>
      </c>
      <c r="H18" s="29" t="s">
        <v>13</v>
      </c>
      <c r="I18" s="29" t="s">
        <v>6</v>
      </c>
      <c r="J18" s="27"/>
      <c r="K18" s="27" t="s">
        <v>14</v>
      </c>
    </row>
    <row r="19" customFormat="false" ht="15.3" hidden="false" customHeight="true" outlineLevel="0" collapsed="false">
      <c r="B19" s="30" t="n">
        <v>6</v>
      </c>
      <c r="C19" s="31" t="n">
        <v>1</v>
      </c>
      <c r="D19" s="38"/>
      <c r="E19" s="32" t="str">
        <f aca="false">INDEX(Participants!$G$5:$G$12,Calculs!$C38,1)</f>
        <v/>
      </c>
      <c r="F19" s="33" t="str">
        <f aca="false">IF(INDEX(Participants!$F$5:$F$12,Calculs!$M38,1)="","",INDEX(Participants!$F$5:$F$12,Calculs!$M38,1))</f>
        <v/>
      </c>
      <c r="G19" s="38"/>
      <c r="H19" s="32" t="str">
        <f aca="false">INDEX(Participants!$G$5:$G$12,Calculs!$D38,1)</f>
        <v/>
      </c>
      <c r="I19" s="33" t="str">
        <f aca="false">IF(INDEX(Participants!$F$5:$F$12,Calculs!$N38,1)="","",INDEX(Participants!$F$5:$F$12,Calculs!$N38,1))</f>
        <v/>
      </c>
      <c r="J19" s="38"/>
      <c r="K19" s="34"/>
    </row>
    <row r="20" customFormat="false" ht="15.3" hidden="false" customHeight="true" outlineLevel="0" collapsed="false">
      <c r="B20" s="36"/>
      <c r="C20" s="31" t="n">
        <v>2</v>
      </c>
      <c r="D20" s="39"/>
      <c r="E20" s="32" t="str">
        <f aca="false">INDEX(Participants!$G$5:$G$12,Calculs!$C39,1)</f>
        <v/>
      </c>
      <c r="F20" s="33" t="str">
        <f aca="false">IF(INDEX(Participants!$F$5:$F$12,Calculs!$M39,1)="","",INDEX(Participants!$F$5:$F$12,Calculs!$M39,1))</f>
        <v/>
      </c>
      <c r="G20" s="39"/>
      <c r="H20" s="32" t="str">
        <f aca="false">INDEX(Participants!$G$5:$G$12,Calculs!$D39,1)</f>
        <v/>
      </c>
      <c r="I20" s="33" t="str">
        <f aca="false">IF(INDEX(Participants!$F$5:$F$12,Calculs!$N39,1)="","",INDEX(Participants!$F$5:$F$12,Calculs!$N39,1))</f>
        <v/>
      </c>
      <c r="J20" s="39"/>
      <c r="K20" s="34"/>
    </row>
    <row r="21" customFormat="false" ht="15.3" hidden="false" customHeight="true" outlineLevel="0" collapsed="false">
      <c r="B21" s="27" t="s">
        <v>9</v>
      </c>
      <c r="C21" s="27" t="s">
        <v>10</v>
      </c>
      <c r="D21" s="27"/>
      <c r="E21" s="28" t="s">
        <v>11</v>
      </c>
      <c r="F21" s="28" t="s">
        <v>6</v>
      </c>
      <c r="G21" s="27" t="s">
        <v>12</v>
      </c>
      <c r="H21" s="29" t="s">
        <v>13</v>
      </c>
      <c r="I21" s="29" t="s">
        <v>6</v>
      </c>
      <c r="J21" s="27"/>
      <c r="K21" s="27" t="s">
        <v>14</v>
      </c>
    </row>
    <row r="22" customFormat="false" ht="15.3" hidden="false" customHeight="true" outlineLevel="0" collapsed="false">
      <c r="B22" s="30" t="n">
        <v>7</v>
      </c>
      <c r="C22" s="31" t="n">
        <v>1</v>
      </c>
      <c r="D22" s="38"/>
      <c r="E22" s="32" t="str">
        <f aca="false">INDEX(Participants!$G$5:$G$12,Calculs!$C41,1)</f>
        <v/>
      </c>
      <c r="F22" s="33" t="str">
        <f aca="false">IF(INDEX(Participants!$F$5:$F$12,Calculs!$M41,1)="","",INDEX(Participants!$F$5:$F$12,Calculs!$M41,1))</f>
        <v/>
      </c>
      <c r="G22" s="38"/>
      <c r="H22" s="32" t="str">
        <f aca="false">INDEX(Participants!$G$5:$G$12,Calculs!$D41,1)</f>
        <v/>
      </c>
      <c r="I22" s="37" t="str">
        <f aca="false">IF(INDEX(Participants!$F$5:$F$12,Calculs!$N41,1)="","",INDEX(Participants!$F$5:$F$12,Calculs!$N41,1))</f>
        <v/>
      </c>
      <c r="J22" s="38"/>
      <c r="K22" s="34"/>
    </row>
    <row r="23" customFormat="false" ht="15.3" hidden="false" customHeight="true" outlineLevel="0" collapsed="false">
      <c r="B23" s="36"/>
      <c r="C23" s="31" t="n">
        <v>2</v>
      </c>
      <c r="D23" s="39"/>
      <c r="E23" s="32" t="str">
        <f aca="false">INDEX(Participants!$G$5:$G$12,Calculs!$C42,1)</f>
        <v/>
      </c>
      <c r="F23" s="37" t="str">
        <f aca="false">IF(INDEX(Participants!$F$5:$F$12,Calculs!$M42,1)="","",INDEX(Participants!$F$5:$F$12,Calculs!$M42,1))</f>
        <v/>
      </c>
      <c r="G23" s="39"/>
      <c r="H23" s="32" t="str">
        <f aca="false">INDEX(Participants!$G$5:$G$12,Calculs!$D42,1)</f>
        <v/>
      </c>
      <c r="I23" s="33" t="str">
        <f aca="false">IF(INDEX(Participants!$F$5:$F$12,Calculs!$N42,1)="","",INDEX(Participants!$F$5:$F$12,Calculs!$N42,1))</f>
        <v/>
      </c>
      <c r="J23" s="39"/>
      <c r="K23" s="34"/>
    </row>
    <row r="24" customFormat="false" ht="15.3" hidden="false" customHeight="true" outlineLevel="0" collapsed="false">
      <c r="B24" s="27" t="s">
        <v>9</v>
      </c>
      <c r="C24" s="27" t="s">
        <v>10</v>
      </c>
      <c r="D24" s="27"/>
      <c r="E24" s="28" t="s">
        <v>11</v>
      </c>
      <c r="F24" s="28" t="s">
        <v>6</v>
      </c>
      <c r="G24" s="27" t="s">
        <v>12</v>
      </c>
      <c r="H24" s="29" t="s">
        <v>13</v>
      </c>
      <c r="I24" s="29" t="s">
        <v>6</v>
      </c>
      <c r="J24" s="27"/>
      <c r="K24" s="27" t="s">
        <v>14</v>
      </c>
    </row>
    <row r="25" customFormat="false" ht="15.3" hidden="false" customHeight="true" outlineLevel="0" collapsed="false">
      <c r="B25" s="30" t="n">
        <v>8</v>
      </c>
      <c r="C25" s="31" t="n">
        <v>1</v>
      </c>
      <c r="D25" s="38"/>
      <c r="E25" s="32" t="str">
        <f aca="false">INDEX(Participants!$G$5:$G$12,Calculs!$C44,1)</f>
        <v/>
      </c>
      <c r="F25" s="33" t="str">
        <f aca="false">IF(INDEX(Participants!$F$5:$F$12,Calculs!$M44,1)="","",INDEX(Participants!$F$5:$F$12,Calculs!$M44,1))</f>
        <v/>
      </c>
      <c r="G25" s="38"/>
      <c r="H25" s="32" t="str">
        <f aca="false">INDEX(Participants!$G$5:$G$12,Calculs!$D44,1)</f>
        <v/>
      </c>
      <c r="I25" s="33" t="str">
        <f aca="false">IF(INDEX(Participants!$F$5:$F$12,Calculs!$N44,1)="","",INDEX(Participants!$F$5:$F$12,Calculs!$N44,1))</f>
        <v/>
      </c>
      <c r="J25" s="38"/>
      <c r="K25" s="34"/>
    </row>
    <row r="26" customFormat="false" ht="15.3" hidden="false" customHeight="true" outlineLevel="0" collapsed="false">
      <c r="B26" s="36"/>
      <c r="C26" s="31" t="n">
        <v>2</v>
      </c>
      <c r="D26" s="39"/>
      <c r="E26" s="32" t="str">
        <f aca="false">INDEX(Participants!$G$5:$G$12,Calculs!$C45,1)</f>
        <v/>
      </c>
      <c r="F26" s="33" t="str">
        <f aca="false">IF(INDEX(Participants!$F$5:$F$12,Calculs!$M45,1)="","",INDEX(Participants!$F$5:$F$12,Calculs!$M45,1))</f>
        <v/>
      </c>
      <c r="G26" s="39"/>
      <c r="H26" s="32" t="str">
        <f aca="false">INDEX(Participants!$G$5:$G$12,Calculs!$D45,1)</f>
        <v/>
      </c>
      <c r="I26" s="33" t="str">
        <f aca="false">IF(INDEX(Participants!$F$5:$F$12,Calculs!$N45,1)="","",INDEX(Participants!$F$5:$F$12,Calculs!$N45,1))</f>
        <v/>
      </c>
      <c r="J26" s="39"/>
      <c r="K26" s="34"/>
    </row>
    <row r="27" customFormat="false" ht="15.3" hidden="false" customHeight="true" outlineLevel="0" collapsed="false">
      <c r="B27" s="27" t="s">
        <v>9</v>
      </c>
      <c r="C27" s="27" t="s">
        <v>10</v>
      </c>
      <c r="D27" s="27"/>
      <c r="E27" s="28" t="s">
        <v>11</v>
      </c>
      <c r="F27" s="28" t="s">
        <v>6</v>
      </c>
      <c r="G27" s="27" t="s">
        <v>12</v>
      </c>
      <c r="H27" s="29" t="s">
        <v>13</v>
      </c>
      <c r="I27" s="29" t="s">
        <v>6</v>
      </c>
      <c r="J27" s="27"/>
      <c r="K27" s="27" t="s">
        <v>14</v>
      </c>
    </row>
    <row r="28" customFormat="false" ht="15.3" hidden="false" customHeight="true" outlineLevel="0" collapsed="false">
      <c r="B28" s="30" t="n">
        <v>9</v>
      </c>
      <c r="C28" s="31" t="n">
        <v>1</v>
      </c>
      <c r="D28" s="38"/>
      <c r="E28" s="32" t="str">
        <f aca="false">INDEX(Participants!$G$5:$G$12,Calculs!$C47,1)</f>
        <v/>
      </c>
      <c r="F28" s="33" t="str">
        <f aca="false">IF(INDEX(Participants!$F$5:$F$12,Calculs!$M47,1)="","",INDEX(Participants!$F$5:$F$12,Calculs!$M47,1))</f>
        <v/>
      </c>
      <c r="G28" s="38"/>
      <c r="H28" s="32" t="str">
        <f aca="false">INDEX(Participants!$G$5:$G$12,Calculs!$D47,1)</f>
        <v/>
      </c>
      <c r="I28" s="37" t="str">
        <f aca="false">IF(INDEX(Participants!$F$5:$F$12,Calculs!$N47,1)="","",INDEX(Participants!$F$5:$F$12,Calculs!$N47,1))</f>
        <v/>
      </c>
      <c r="J28" s="38"/>
      <c r="K28" s="34"/>
    </row>
    <row r="29" customFormat="false" ht="15.3" hidden="false" customHeight="true" outlineLevel="0" collapsed="false">
      <c r="B29" s="36"/>
      <c r="C29" s="31" t="n">
        <v>2</v>
      </c>
      <c r="D29" s="39"/>
      <c r="E29" s="32" t="str">
        <f aca="false">INDEX(Participants!$G$5:$G$12,Calculs!$C48,1)</f>
        <v/>
      </c>
      <c r="F29" s="37" t="str">
        <f aca="false">IF(INDEX(Participants!$F$5:$F$12,Calculs!$M48,1)="","",INDEX(Participants!$F$5:$F$12,Calculs!$M48,1))</f>
        <v/>
      </c>
      <c r="G29" s="39"/>
      <c r="H29" s="32" t="str">
        <f aca="false">INDEX(Participants!$G$5:$G$12,Calculs!$D48,1)</f>
        <v/>
      </c>
      <c r="I29" s="33" t="str">
        <f aca="false">IF(INDEX(Participants!$F$5:$F$12,Calculs!$N48,1)="","",INDEX(Participants!$F$5:$F$12,Calculs!$N48,1))</f>
        <v/>
      </c>
      <c r="J29" s="39"/>
      <c r="K29" s="34"/>
    </row>
    <row r="30" customFormat="false" ht="15.3" hidden="false" customHeight="true" outlineLevel="0" collapsed="false">
      <c r="B30" s="27" t="s">
        <v>9</v>
      </c>
      <c r="C30" s="27" t="s">
        <v>10</v>
      </c>
      <c r="D30" s="27"/>
      <c r="E30" s="28" t="s">
        <v>11</v>
      </c>
      <c r="F30" s="28" t="s">
        <v>6</v>
      </c>
      <c r="G30" s="27" t="s">
        <v>12</v>
      </c>
      <c r="H30" s="29" t="s">
        <v>13</v>
      </c>
      <c r="I30" s="29" t="s">
        <v>6</v>
      </c>
      <c r="J30" s="27"/>
      <c r="K30" s="27" t="s">
        <v>14</v>
      </c>
    </row>
    <row r="31" customFormat="false" ht="15.3" hidden="false" customHeight="true" outlineLevel="0" collapsed="false">
      <c r="B31" s="40" t="n">
        <v>10</v>
      </c>
      <c r="C31" s="41" t="n">
        <v>1</v>
      </c>
      <c r="D31" s="41"/>
      <c r="E31" s="32" t="str">
        <f aca="false">INDEX(Participants!$G$5:$G$12,Calculs!$C50,1)</f>
        <v/>
      </c>
      <c r="F31" s="33" t="str">
        <f aca="false">IF(INDEX(Participants!$F$5:$F$12,Calculs!$M50,1)="","",INDEX(Participants!$F$5:$F$12,Calculs!$M50,1))</f>
        <v/>
      </c>
      <c r="G31" s="41"/>
      <c r="H31" s="32" t="str">
        <f aca="false">INDEX(Participants!$G$5:$G$12,Calculs!$D50,1)</f>
        <v/>
      </c>
      <c r="I31" s="33" t="str">
        <f aca="false">IF(INDEX(Participants!$F$5:$F$12,Calculs!$N50,1)="","",INDEX(Participants!$F$5:$F$12,Calculs!$N50,1))</f>
        <v/>
      </c>
      <c r="J31" s="41"/>
      <c r="K31" s="42"/>
    </row>
    <row r="32" customFormat="false" ht="15.3" hidden="false" customHeight="true" outlineLevel="0" collapsed="false">
      <c r="B32" s="36"/>
      <c r="C32" s="31" t="n">
        <v>2</v>
      </c>
      <c r="D32" s="39"/>
      <c r="E32" s="32" t="str">
        <f aca="false">INDEX(Participants!$G$5:$G$12,Calculs!$C51,1)</f>
        <v/>
      </c>
      <c r="F32" s="33" t="str">
        <f aca="false">IF(INDEX(Participants!$F$5:$F$12,Calculs!$M51,1)="","",INDEX(Participants!$F$5:$F$12,Calculs!$M51,1))</f>
        <v/>
      </c>
      <c r="G32" s="39"/>
      <c r="H32" s="32" t="str">
        <f aca="false">INDEX(Participants!$G$5:$G$12,Calculs!$D51,1)</f>
        <v/>
      </c>
      <c r="I32" s="33" t="str">
        <f aca="false">IF(INDEX(Participants!$F$5:$F$12,Calculs!$N51,1)="","",INDEX(Participants!$F$5:$F$12,Calculs!$N51,1))</f>
        <v/>
      </c>
      <c r="J32" s="39"/>
      <c r="K32" s="34"/>
    </row>
    <row r="33" customFormat="false" ht="15.3" hidden="false" customHeight="true" outlineLevel="0" collapsed="false">
      <c r="B33" s="27" t="s">
        <v>9</v>
      </c>
      <c r="C33" s="27" t="s">
        <v>10</v>
      </c>
      <c r="D33" s="27"/>
      <c r="E33" s="28" t="s">
        <v>11</v>
      </c>
      <c r="F33" s="28" t="s">
        <v>6</v>
      </c>
      <c r="G33" s="27" t="s">
        <v>12</v>
      </c>
      <c r="H33" s="29" t="s">
        <v>13</v>
      </c>
      <c r="I33" s="29" t="s">
        <v>6</v>
      </c>
      <c r="J33" s="27"/>
      <c r="K33" s="27" t="s">
        <v>14</v>
      </c>
    </row>
    <row r="34" customFormat="false" ht="15.3" hidden="false" customHeight="true" outlineLevel="0" collapsed="false">
      <c r="B34" s="30" t="n">
        <v>11</v>
      </c>
      <c r="C34" s="31" t="n">
        <v>1</v>
      </c>
      <c r="D34" s="38"/>
      <c r="E34" s="32" t="str">
        <f aca="false">INDEX(Participants!$G$5:$G$12,Calculs!$C53,1)</f>
        <v/>
      </c>
      <c r="F34" s="33" t="str">
        <f aca="false">IF(INDEX(Participants!$F$5:$F$12,Calculs!$M53,1)="","",INDEX(Participants!$F$5:$F$12,Calculs!$M53,1))</f>
        <v/>
      </c>
      <c r="G34" s="38"/>
      <c r="H34" s="32" t="str">
        <f aca="false">INDEX(Participants!$G$5:$G$12,Calculs!$D53,1)</f>
        <v/>
      </c>
      <c r="I34" s="37" t="str">
        <f aca="false">IF(INDEX(Participants!$F$5:$F$12,Calculs!$N53,1)="","",INDEX(Participants!$F$5:$F$12,Calculs!$N53,1))</f>
        <v/>
      </c>
      <c r="J34" s="38"/>
      <c r="K34" s="34"/>
    </row>
    <row r="35" customFormat="false" ht="15.3" hidden="false" customHeight="true" outlineLevel="0" collapsed="false">
      <c r="B35" s="36"/>
      <c r="C35" s="31" t="n">
        <v>2</v>
      </c>
      <c r="D35" s="39"/>
      <c r="E35" s="32" t="str">
        <f aca="false">INDEX(Participants!$G$5:$G$12,Calculs!$C54,1)</f>
        <v/>
      </c>
      <c r="F35" s="37" t="str">
        <f aca="false">IF(INDEX(Participants!$F$5:$F$12,Calculs!$M54,1)="","",INDEX(Participants!$F$5:$F$12,Calculs!$M54,1))</f>
        <v/>
      </c>
      <c r="G35" s="39"/>
      <c r="H35" s="32" t="str">
        <f aca="false">INDEX(Participants!$G$5:$G$12,Calculs!$D54,1)</f>
        <v/>
      </c>
      <c r="I35" s="33" t="str">
        <f aca="false">IF(INDEX(Participants!$F$5:$F$12,Calculs!$N54,1)="","",INDEX(Participants!$F$5:$F$12,Calculs!$N54,1))</f>
        <v/>
      </c>
      <c r="J35" s="39"/>
      <c r="K35" s="34"/>
    </row>
    <row r="36" customFormat="false" ht="15.3" hidden="false" customHeight="true" outlineLevel="0" collapsed="false">
      <c r="B36" s="27" t="s">
        <v>9</v>
      </c>
      <c r="C36" s="27" t="s">
        <v>10</v>
      </c>
      <c r="D36" s="27"/>
      <c r="E36" s="28" t="s">
        <v>11</v>
      </c>
      <c r="F36" s="28" t="s">
        <v>6</v>
      </c>
      <c r="G36" s="27" t="s">
        <v>12</v>
      </c>
      <c r="H36" s="29" t="s">
        <v>13</v>
      </c>
      <c r="I36" s="29" t="s">
        <v>6</v>
      </c>
      <c r="J36" s="27"/>
      <c r="K36" s="27" t="s">
        <v>14</v>
      </c>
    </row>
    <row r="37" customFormat="false" ht="15.3" hidden="false" customHeight="true" outlineLevel="0" collapsed="false">
      <c r="B37" s="30" t="n">
        <v>12</v>
      </c>
      <c r="C37" s="31" t="n">
        <v>1</v>
      </c>
      <c r="D37" s="38"/>
      <c r="E37" s="32" t="str">
        <f aca="false">INDEX(Participants!$G$5:$G$12,Calculs!$C56,1)</f>
        <v/>
      </c>
      <c r="F37" s="33" t="str">
        <f aca="false">IF(INDEX(Participants!$F$5:$F$12,Calculs!$M56,1)="","",INDEX(Participants!$F$5:$F$12,Calculs!$M56,1))</f>
        <v/>
      </c>
      <c r="G37" s="38"/>
      <c r="H37" s="32" t="str">
        <f aca="false">INDEX(Participants!$G$5:$G$12,Calculs!$D56,1)</f>
        <v/>
      </c>
      <c r="I37" s="33" t="str">
        <f aca="false">IF(INDEX(Participants!$F$5:$F$12,Calculs!$N56,1)="","",INDEX(Participants!$F$5:$F$12,Calculs!$N56,1))</f>
        <v/>
      </c>
      <c r="J37" s="38"/>
      <c r="K37" s="34"/>
    </row>
    <row r="38" customFormat="false" ht="15.3" hidden="false" customHeight="true" outlineLevel="0" collapsed="false">
      <c r="B38" s="36"/>
      <c r="C38" s="31" t="n">
        <v>2</v>
      </c>
      <c r="D38" s="39"/>
      <c r="E38" s="32" t="str">
        <f aca="false">INDEX(Participants!$G$5:$G$12,Calculs!$C57,1)</f>
        <v/>
      </c>
      <c r="F38" s="33" t="str">
        <f aca="false">IF(INDEX(Participants!$F$5:$F$12,Calculs!$M57,1)="","",INDEX(Participants!$F$5:$F$12,Calculs!$M57,1))</f>
        <v/>
      </c>
      <c r="G38" s="39"/>
      <c r="H38" s="32" t="str">
        <f aca="false">INDEX(Participants!$G$5:$G$12,Calculs!$D57,1)</f>
        <v/>
      </c>
      <c r="I38" s="33" t="str">
        <f aca="false">IF(INDEX(Participants!$F$5:$F$12,Calculs!$N57,1)="","",INDEX(Participants!$F$5:$F$12,Calculs!$N57,1))</f>
        <v/>
      </c>
      <c r="J38" s="39"/>
      <c r="K38" s="34"/>
    </row>
    <row r="39" customFormat="false" ht="15.3" hidden="false" customHeight="true" outlineLevel="0" collapsed="false">
      <c r="B39" s="27" t="s">
        <v>9</v>
      </c>
      <c r="C39" s="27" t="s">
        <v>10</v>
      </c>
      <c r="D39" s="27"/>
      <c r="E39" s="28" t="s">
        <v>11</v>
      </c>
      <c r="F39" s="28" t="s">
        <v>6</v>
      </c>
      <c r="G39" s="27" t="s">
        <v>12</v>
      </c>
      <c r="H39" s="29" t="s">
        <v>13</v>
      </c>
      <c r="I39" s="29" t="s">
        <v>6</v>
      </c>
      <c r="J39" s="27"/>
      <c r="K39" s="27" t="s">
        <v>14</v>
      </c>
    </row>
    <row r="40" customFormat="false" ht="15.3" hidden="false" customHeight="true" outlineLevel="0" collapsed="false">
      <c r="B40" s="30" t="n">
        <v>13</v>
      </c>
      <c r="C40" s="31" t="n">
        <v>1</v>
      </c>
      <c r="D40" s="38"/>
      <c r="E40" s="32" t="str">
        <f aca="false">INDEX(Participants!$G$5:$G$12,Calculs!$C59,1)</f>
        <v/>
      </c>
      <c r="F40" s="37" t="str">
        <f aca="false">IF(INDEX(Participants!$F$5:$F$12,Calculs!$M59,1)="","",INDEX(Participants!$F$5:$F$12,Calculs!$M59,1))</f>
        <v/>
      </c>
      <c r="G40" s="38"/>
      <c r="H40" s="32" t="str">
        <f aca="false">INDEX(Participants!$G$5:$G$12,Calculs!$D59,1)</f>
        <v/>
      </c>
      <c r="I40" s="33" t="str">
        <f aca="false">IF(INDEX(Participants!$F$5:$F$12,Calculs!$N59,1)="","",INDEX(Participants!$F$5:$F$12,Calculs!$N59,1))</f>
        <v/>
      </c>
      <c r="J40" s="38"/>
      <c r="K40" s="34"/>
    </row>
    <row r="41" customFormat="false" ht="15.3" hidden="false" customHeight="true" outlineLevel="0" collapsed="false">
      <c r="B41" s="36"/>
      <c r="C41" s="31" t="n">
        <v>2</v>
      </c>
      <c r="D41" s="39"/>
      <c r="E41" s="32" t="str">
        <f aca="false">INDEX(Participants!$G$5:$G$12,Calculs!$C60,1)</f>
        <v/>
      </c>
      <c r="F41" s="33" t="str">
        <f aca="false">IF(INDEX(Participants!$F$5:$F$12,Calculs!$M60,1)="","",INDEX(Participants!$F$5:$F$12,Calculs!$M60,1))</f>
        <v/>
      </c>
      <c r="G41" s="39"/>
      <c r="H41" s="32" t="str">
        <f aca="false">INDEX(Participants!$G$5:$G$12,Calculs!$D60,1)</f>
        <v/>
      </c>
      <c r="I41" s="37" t="str">
        <f aca="false">IF(INDEX(Participants!$F$5:$F$12,Calculs!$N60,1)="","",INDEX(Participants!$F$5:$F$12,Calculs!$N60,1))</f>
        <v/>
      </c>
      <c r="J41" s="39"/>
      <c r="K41" s="34"/>
    </row>
    <row r="42" customFormat="false" ht="15.3" hidden="false" customHeight="true" outlineLevel="0" collapsed="false">
      <c r="B42" s="27" t="s">
        <v>9</v>
      </c>
      <c r="C42" s="27" t="s">
        <v>10</v>
      </c>
      <c r="D42" s="27"/>
      <c r="E42" s="28" t="s">
        <v>11</v>
      </c>
      <c r="F42" s="28" t="s">
        <v>6</v>
      </c>
      <c r="G42" s="27" t="s">
        <v>12</v>
      </c>
      <c r="H42" s="29" t="s">
        <v>13</v>
      </c>
      <c r="I42" s="29" t="s">
        <v>6</v>
      </c>
      <c r="J42" s="27"/>
      <c r="K42" s="27" t="s">
        <v>14</v>
      </c>
    </row>
    <row r="43" customFormat="false" ht="15.3" hidden="false" customHeight="true" outlineLevel="0" collapsed="false">
      <c r="B43" s="30" t="n">
        <v>14</v>
      </c>
      <c r="C43" s="31" t="n">
        <v>1</v>
      </c>
      <c r="D43" s="38"/>
      <c r="E43" s="32" t="str">
        <f aca="false">INDEX(Participants!$G$5:$G$12,Calculs!$C62,1)</f>
        <v/>
      </c>
      <c r="F43" s="33" t="str">
        <f aca="false">IF(INDEX(Participants!$F$5:$F$12,Calculs!$M62,1)="","",INDEX(Participants!$F$5:$F$12,Calculs!$M62,1))</f>
        <v/>
      </c>
      <c r="G43" s="38"/>
      <c r="H43" s="32" t="str">
        <f aca="false">INDEX(Participants!$G$5:$G$12,Calculs!$D62,1)</f>
        <v/>
      </c>
      <c r="I43" s="33" t="str">
        <f aca="false">IF(INDEX(Participants!$F$5:$F$12,Calculs!$N62,1)="","",INDEX(Participants!$F$5:$F$12,Calculs!$N62,1))</f>
        <v/>
      </c>
      <c r="J43" s="38"/>
      <c r="K43" s="34"/>
    </row>
    <row r="44" customFormat="false" ht="15.3" hidden="false" customHeight="true" outlineLevel="0" collapsed="false">
      <c r="B44" s="43"/>
      <c r="C44" s="31" t="n">
        <v>2</v>
      </c>
      <c r="D44" s="43"/>
      <c r="E44" s="32" t="str">
        <f aca="false">INDEX(Participants!$G$5:$G$12,Calculs!$C63,1)</f>
        <v/>
      </c>
      <c r="F44" s="33" t="str">
        <f aca="false">IF(INDEX(Participants!$F$5:$F$12,Calculs!$M63,1)="","",INDEX(Participants!$F$5:$F$12,Calculs!$M63,1))</f>
        <v/>
      </c>
      <c r="G44" s="43"/>
      <c r="H44" s="32" t="str">
        <f aca="false">INDEX(Participants!$G$5:$G$12,Calculs!$D63,1)</f>
        <v/>
      </c>
      <c r="I44" s="33" t="str">
        <f aca="false">IF(INDEX(Participants!$F$5:$F$12,Calculs!$N63,1)="","",INDEX(Participants!$F$5:$F$12,Calculs!$N63,1))</f>
        <v/>
      </c>
      <c r="J44" s="43"/>
      <c r="K44" s="34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5 K7:K8 K10:K11 K13:K14 K16:K17 K19:K20 K22:K23 K25:K26 K28:K29 K31:K32 K34:K35 K37:K38 K40:K41 K43:K44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38"/>
    <col collapsed="false" customWidth="true" hidden="false" outlineLevel="0" max="257" min="12" style="1" width="12.19"/>
    <col collapsed="false" customWidth="true" hidden="false" outlineLevel="0" max="1025" min="258" style="0" width="12.19"/>
  </cols>
  <sheetData>
    <row r="1" customFormat="false" ht="31.2" hidden="false" customHeight="true" outlineLevel="0" collapsed="false"/>
    <row r="2" customFormat="false" ht="15.95" hidden="false" customHeight="true" outlineLevel="0" collapsed="false"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</row>
    <row r="3" customFormat="false" ht="15.3" hidden="false" customHeight="true" outlineLevel="0" collapsed="false">
      <c r="B3" s="27" t="s">
        <v>9</v>
      </c>
      <c r="C3" s="27" t="s">
        <v>10</v>
      </c>
      <c r="D3" s="27"/>
      <c r="E3" s="28" t="s">
        <v>11</v>
      </c>
      <c r="F3" s="28" t="s">
        <v>6</v>
      </c>
      <c r="G3" s="27" t="s">
        <v>12</v>
      </c>
      <c r="H3" s="29" t="s">
        <v>13</v>
      </c>
      <c r="I3" s="29" t="s">
        <v>6</v>
      </c>
      <c r="J3" s="27"/>
      <c r="K3" s="27" t="s">
        <v>14</v>
      </c>
    </row>
    <row r="4" customFormat="false" ht="15.3" hidden="false" customHeight="true" outlineLevel="0" collapsed="false">
      <c r="B4" s="30" t="n">
        <v>15</v>
      </c>
      <c r="C4" s="31" t="n">
        <v>1</v>
      </c>
      <c r="D4" s="30"/>
      <c r="E4" s="32" t="str">
        <f aca="false">INDEX(Participants!$G$5:$G$12,Calculs!$C65,1)</f>
        <v/>
      </c>
      <c r="F4" s="37" t="str">
        <f aca="false">IF(INDEX(Participants!$F$5:$F$12,Calculs!$M65,1)="","",INDEX(Participants!$F$5:$F$12,Calculs!$M65,1))</f>
        <v/>
      </c>
      <c r="G4" s="30"/>
      <c r="H4" s="32" t="str">
        <f aca="false">INDEX(Participants!$G$5:$G$12,Calculs!$D65,1)</f>
        <v/>
      </c>
      <c r="I4" s="33" t="str">
        <f aca="false">IF(INDEX(Participants!$F$5:$F$12,Calculs!$N65,1)="","",INDEX(Participants!$F$5:$F$12,Calculs!$N65,1))</f>
        <v/>
      </c>
      <c r="J4" s="30"/>
      <c r="K4" s="34"/>
    </row>
    <row r="5" customFormat="false" ht="15.3" hidden="false" customHeight="true" outlineLevel="0" collapsed="false">
      <c r="B5" s="35"/>
      <c r="C5" s="31" t="n">
        <v>2</v>
      </c>
      <c r="D5" s="35"/>
      <c r="E5" s="32" t="str">
        <f aca="false">INDEX(Participants!$G$5:$G$12,Calculs!$C66,1)</f>
        <v/>
      </c>
      <c r="F5" s="37" t="str">
        <f aca="false">IF(INDEX(Participants!$F$5:$F$12,Calculs!$M66,1)="","",INDEX(Participants!$F$5:$F$12,Calculs!$M66,1))</f>
        <v/>
      </c>
      <c r="G5" s="35"/>
      <c r="H5" s="32" t="str">
        <f aca="false">INDEX(Participants!$G$5:$G$12,Calculs!$D66,1)</f>
        <v/>
      </c>
      <c r="I5" s="33" t="str">
        <f aca="false">IF(INDEX(Participants!$F$5:$F$12,Calculs!$N66,1)="","",INDEX(Participants!$F$5:$F$12,Calculs!$N66,1))</f>
        <v/>
      </c>
      <c r="J5" s="35"/>
      <c r="K5" s="34"/>
    </row>
    <row r="6" customFormat="false" ht="15.3" hidden="false" customHeight="true" outlineLevel="0" collapsed="false">
      <c r="B6" s="27" t="s">
        <v>9</v>
      </c>
      <c r="C6" s="27" t="s">
        <v>10</v>
      </c>
      <c r="D6" s="27"/>
      <c r="E6" s="28" t="s">
        <v>11</v>
      </c>
      <c r="F6" s="28" t="s">
        <v>6</v>
      </c>
      <c r="G6" s="27" t="s">
        <v>12</v>
      </c>
      <c r="H6" s="29" t="s">
        <v>13</v>
      </c>
      <c r="I6" s="29" t="s">
        <v>6</v>
      </c>
      <c r="J6" s="27"/>
      <c r="K6" s="27" t="s">
        <v>14</v>
      </c>
    </row>
    <row r="7" customFormat="false" ht="15.3" hidden="false" customHeight="true" outlineLevel="0" collapsed="false">
      <c r="B7" s="30" t="n">
        <v>16</v>
      </c>
      <c r="C7" s="31" t="n">
        <v>1</v>
      </c>
      <c r="D7" s="30"/>
      <c r="E7" s="32" t="str">
        <f aca="false">INDEX(Participants!$G$5:$G$12,Calculs!$C68,1)</f>
        <v/>
      </c>
      <c r="F7" s="33" t="str">
        <f aca="false">IF(INDEX(Participants!$F$5:$F$12,Calculs!$M68,1)="","",INDEX(Participants!$F$5:$F$12,Calculs!$M68,1))</f>
        <v/>
      </c>
      <c r="G7" s="30"/>
      <c r="H7" s="32" t="str">
        <f aca="false">INDEX(Participants!$G$5:$G$12,Calculs!$D68,1)</f>
        <v/>
      </c>
      <c r="I7" s="33" t="str">
        <f aca="false">IF(INDEX(Participants!$F$5:$F$12,Calculs!$N68,1)="","",INDEX(Participants!$F$5:$F$12,Calculs!$N68,1))</f>
        <v/>
      </c>
      <c r="J7" s="30"/>
      <c r="K7" s="34"/>
    </row>
    <row r="8" customFormat="false" ht="15.3" hidden="false" customHeight="true" outlineLevel="0" collapsed="false">
      <c r="B8" s="35"/>
      <c r="C8" s="31" t="n">
        <v>2</v>
      </c>
      <c r="D8" s="35"/>
      <c r="E8" s="32" t="str">
        <f aca="false">INDEX(Participants!$G$5:$G$12,Calculs!$C69,1)</f>
        <v/>
      </c>
      <c r="F8" s="33" t="str">
        <f aca="false">IF(INDEX(Participants!$F$5:$F$12,Calculs!$M69,1)="","",INDEX(Participants!$F$5:$F$12,Calculs!$M69,1))</f>
        <v/>
      </c>
      <c r="G8" s="35"/>
      <c r="H8" s="32" t="str">
        <f aca="false">INDEX(Participants!$G$5:$G$12,Calculs!$D69,1)</f>
        <v/>
      </c>
      <c r="I8" s="33" t="str">
        <f aca="false">IF(INDEX(Participants!$F$5:$F$12,Calculs!$N69,1)="","",INDEX(Participants!$F$5:$F$12,Calculs!$N69,1))</f>
        <v/>
      </c>
      <c r="J8" s="35"/>
      <c r="K8" s="34"/>
    </row>
    <row r="9" customFormat="false" ht="15.3" hidden="false" customHeight="true" outlineLevel="0" collapsed="false">
      <c r="B9" s="27" t="s">
        <v>9</v>
      </c>
      <c r="C9" s="27" t="s">
        <v>10</v>
      </c>
      <c r="D9" s="27"/>
      <c r="E9" s="28" t="s">
        <v>11</v>
      </c>
      <c r="F9" s="28" t="s">
        <v>6</v>
      </c>
      <c r="G9" s="27" t="s">
        <v>12</v>
      </c>
      <c r="H9" s="29" t="s">
        <v>13</v>
      </c>
      <c r="I9" s="29" t="s">
        <v>6</v>
      </c>
      <c r="J9" s="27"/>
      <c r="K9" s="27" t="s">
        <v>14</v>
      </c>
    </row>
    <row r="10" customFormat="false" ht="15.3" hidden="false" customHeight="true" outlineLevel="0" collapsed="false">
      <c r="B10" s="30" t="n">
        <v>17</v>
      </c>
      <c r="C10" s="31" t="n">
        <v>1</v>
      </c>
      <c r="D10" s="30"/>
      <c r="E10" s="32" t="str">
        <f aca="false">INDEX(Participants!$G$5:$G$12,Calculs!$C71,1)</f>
        <v/>
      </c>
      <c r="F10" s="33" t="str">
        <f aca="false">IF(INDEX(Participants!$F$5:$F$12,Calculs!$M71,1)="","",INDEX(Participants!$F$5:$F$12,Calculs!$M71,1))</f>
        <v/>
      </c>
      <c r="G10" s="30"/>
      <c r="H10" s="32" t="str">
        <f aca="false">INDEX(Participants!$G$5:$G$12,Calculs!$D71,1)</f>
        <v/>
      </c>
      <c r="I10" s="33" t="str">
        <f aca="false">IF(INDEX(Participants!$F$5:$F$12,Calculs!$N71,1)="","",INDEX(Participants!$F$5:$F$12,Calculs!$N71,1))</f>
        <v/>
      </c>
      <c r="J10" s="30"/>
      <c r="K10" s="34"/>
    </row>
    <row r="11" customFormat="false" ht="15.3" hidden="false" customHeight="true" outlineLevel="0" collapsed="false">
      <c r="B11" s="35"/>
      <c r="C11" s="31" t="n">
        <v>2</v>
      </c>
      <c r="D11" s="35"/>
      <c r="E11" s="32" t="str">
        <f aca="false">INDEX(Participants!$G$5:$G$12,Calculs!$C72,1)</f>
        <v/>
      </c>
      <c r="F11" s="33" t="str">
        <f aca="false">IF(INDEX(Participants!$F$5:$F$12,Calculs!$M72,1)="","",INDEX(Participants!$F$5:$F$12,Calculs!$M72,1))</f>
        <v/>
      </c>
      <c r="G11" s="35"/>
      <c r="H11" s="32" t="str">
        <f aca="false">INDEX(Participants!$G$5:$G$12,Calculs!$D72,1)</f>
        <v/>
      </c>
      <c r="I11" s="33" t="str">
        <f aca="false">IF(INDEX(Participants!$F$5:$F$12,Calculs!$N72,1)="","",INDEX(Participants!$F$5:$F$12,Calculs!$N72,1))</f>
        <v/>
      </c>
      <c r="J11" s="35"/>
      <c r="K11" s="34"/>
    </row>
    <row r="12" customFormat="false" ht="15.3" hidden="false" customHeight="true" outlineLevel="0" collapsed="false">
      <c r="B12" s="27" t="s">
        <v>9</v>
      </c>
      <c r="C12" s="27" t="s">
        <v>10</v>
      </c>
      <c r="D12" s="27"/>
      <c r="E12" s="28" t="s">
        <v>11</v>
      </c>
      <c r="F12" s="28" t="s">
        <v>6</v>
      </c>
      <c r="G12" s="27" t="s">
        <v>12</v>
      </c>
      <c r="H12" s="29" t="s">
        <v>13</v>
      </c>
      <c r="I12" s="29" t="s">
        <v>6</v>
      </c>
      <c r="J12" s="27"/>
      <c r="K12" s="27" t="s">
        <v>14</v>
      </c>
    </row>
    <row r="13" customFormat="false" ht="15.3" hidden="false" customHeight="true" outlineLevel="0" collapsed="false">
      <c r="B13" s="30" t="n">
        <v>18</v>
      </c>
      <c r="C13" s="31" t="n">
        <v>1</v>
      </c>
      <c r="D13" s="30"/>
      <c r="E13" s="32" t="str">
        <f aca="false">INDEX(Participants!$G$5:$G$12,Calculs!$C74,1)</f>
        <v/>
      </c>
      <c r="F13" s="37" t="str">
        <f aca="false">IF(INDEX(Participants!$F$5:$F$12,Calculs!$M74,1)="","",INDEX(Participants!$F$5:$F$12,Calculs!$M74,1))</f>
        <v/>
      </c>
      <c r="G13" s="30"/>
      <c r="H13" s="32" t="str">
        <f aca="false">INDEX(Participants!$G$5:$G$12,Calculs!$D74,1)</f>
        <v/>
      </c>
      <c r="I13" s="37" t="str">
        <f aca="false">IF(INDEX(Participants!$F$5:$F$12,Calculs!$N74,1)="","",INDEX(Participants!$F$5:$F$12,Calculs!$N74,1))</f>
        <v/>
      </c>
      <c r="J13" s="30"/>
      <c r="K13" s="34"/>
    </row>
    <row r="14" customFormat="false" ht="15.3" hidden="false" customHeight="true" outlineLevel="0" collapsed="false">
      <c r="B14" s="35"/>
      <c r="C14" s="41" t="n">
        <v>2</v>
      </c>
      <c r="D14" s="35"/>
      <c r="E14" s="32" t="str">
        <f aca="false">INDEX(Participants!$G$5:$G$12,Calculs!$C75,1)</f>
        <v/>
      </c>
      <c r="F14" s="37" t="str">
        <f aca="false">IF(INDEX(Participants!$F$5:$F$12,Calculs!$M75,1)="","",INDEX(Participants!$F$5:$F$12,Calculs!$M75,1))</f>
        <v/>
      </c>
      <c r="G14" s="35"/>
      <c r="H14" s="32" t="str">
        <f aca="false">INDEX(Participants!$G$5:$G$12,Calculs!$D75,1)</f>
        <v/>
      </c>
      <c r="I14" s="37" t="str">
        <f aca="false">IF(INDEX(Participants!$F$5:$F$12,Calculs!$N75,1)="","",INDEX(Participants!$F$5:$F$12,Calculs!$N75,1))</f>
        <v/>
      </c>
      <c r="J14" s="35"/>
      <c r="K14" s="34"/>
    </row>
    <row r="15" customFormat="false" ht="15.3" hidden="false" customHeight="true" outlineLevel="0" collapsed="false">
      <c r="B15" s="27" t="s">
        <v>9</v>
      </c>
      <c r="C15" s="27" t="s">
        <v>10</v>
      </c>
      <c r="D15" s="27"/>
      <c r="E15" s="28" t="s">
        <v>11</v>
      </c>
      <c r="F15" s="28" t="s">
        <v>6</v>
      </c>
      <c r="G15" s="27" t="s">
        <v>12</v>
      </c>
      <c r="H15" s="29" t="s">
        <v>13</v>
      </c>
      <c r="I15" s="29" t="s">
        <v>6</v>
      </c>
      <c r="J15" s="27"/>
      <c r="K15" s="27" t="s">
        <v>14</v>
      </c>
    </row>
    <row r="16" customFormat="false" ht="15.3" hidden="false" customHeight="true" outlineLevel="0" collapsed="false">
      <c r="B16" s="30" t="n">
        <v>19</v>
      </c>
      <c r="C16" s="31" t="n">
        <v>1</v>
      </c>
      <c r="D16" s="30"/>
      <c r="E16" s="32" t="str">
        <f aca="false">INDEX(Participants!$G$5:$G$12,Calculs!$C77,1)</f>
        <v/>
      </c>
      <c r="F16" s="33" t="str">
        <f aca="false">IF(INDEX(Participants!$F$5:$F$12,Calculs!$M77,1)="","",INDEX(Participants!$F$5:$F$12,Calculs!$M77,1))</f>
        <v/>
      </c>
      <c r="G16" s="30"/>
      <c r="H16" s="32" t="str">
        <f aca="false">INDEX(Participants!$G$5:$G$12,Calculs!$D77,1)</f>
        <v/>
      </c>
      <c r="I16" s="33" t="str">
        <f aca="false">IF(INDEX(Participants!$F$5:$F$12,Calculs!$N77,1)="","",INDEX(Participants!$F$5:$F$12,Calculs!$N77,1))</f>
        <v/>
      </c>
      <c r="J16" s="30"/>
      <c r="K16" s="34"/>
    </row>
    <row r="17" customFormat="false" ht="15.3" hidden="false" customHeight="true" outlineLevel="0" collapsed="false">
      <c r="B17" s="35"/>
      <c r="C17" s="31" t="n">
        <v>2</v>
      </c>
      <c r="D17" s="35"/>
      <c r="E17" s="32" t="str">
        <f aca="false">INDEX(Participants!$G$5:$G$12,Calculs!$C78,1)</f>
        <v/>
      </c>
      <c r="F17" s="33" t="str">
        <f aca="false">IF(INDEX(Participants!$F$5:$F$12,Calculs!$M78,1)="","",INDEX(Participants!$F$5:$F$12,Calculs!$M78,1))</f>
        <v/>
      </c>
      <c r="G17" s="35"/>
      <c r="H17" s="32" t="str">
        <f aca="false">INDEX(Participants!$G$5:$G$12,Calculs!$D78,1)</f>
        <v/>
      </c>
      <c r="I17" s="33" t="str">
        <f aca="false">IF(INDEX(Participants!$F$5:$F$12,Calculs!$N78,1)="","",INDEX(Participants!$F$5:$F$12,Calculs!$N78,1))</f>
        <v/>
      </c>
      <c r="J17" s="35"/>
      <c r="K17" s="34"/>
    </row>
    <row r="18" customFormat="false" ht="15.3" hidden="false" customHeight="true" outlineLevel="0" collapsed="false">
      <c r="B18" s="27" t="s">
        <v>9</v>
      </c>
      <c r="C18" s="27" t="s">
        <v>10</v>
      </c>
      <c r="D18" s="27"/>
      <c r="E18" s="28" t="s">
        <v>11</v>
      </c>
      <c r="F18" s="28" t="s">
        <v>6</v>
      </c>
      <c r="G18" s="27" t="s">
        <v>12</v>
      </c>
      <c r="H18" s="29" t="s">
        <v>13</v>
      </c>
      <c r="I18" s="29" t="s">
        <v>6</v>
      </c>
      <c r="J18" s="27"/>
      <c r="K18" s="27" t="s">
        <v>14</v>
      </c>
    </row>
    <row r="19" customFormat="false" ht="15.3" hidden="false" customHeight="true" outlineLevel="0" collapsed="false">
      <c r="B19" s="30" t="n">
        <v>20</v>
      </c>
      <c r="C19" s="31" t="n">
        <v>1</v>
      </c>
      <c r="D19" s="30"/>
      <c r="E19" s="32" t="str">
        <f aca="false">INDEX(Participants!$G$5:$G$12,Calculs!$C80,1)</f>
        <v/>
      </c>
      <c r="F19" s="33" t="str">
        <f aca="false">IF(INDEX(Participants!$F$5:$F$12,Calculs!$M80,1)="","",INDEX(Participants!$F$5:$F$12,Calculs!$M80,1))</f>
        <v/>
      </c>
      <c r="G19" s="30"/>
      <c r="H19" s="32" t="str">
        <f aca="false">INDEX(Participants!$G$5:$G$12,Calculs!$D80,1)</f>
        <v/>
      </c>
      <c r="I19" s="33" t="str">
        <f aca="false">IF(INDEX(Participants!$F$5:$F$12,Calculs!$N80,1)="","",INDEX(Participants!$F$5:$F$12,Calculs!$N80,1))</f>
        <v/>
      </c>
      <c r="J19" s="30"/>
      <c r="K19" s="34"/>
    </row>
    <row r="20" customFormat="false" ht="15.3" hidden="false" customHeight="true" outlineLevel="0" collapsed="false">
      <c r="B20" s="35"/>
      <c r="C20" s="31" t="n">
        <v>2</v>
      </c>
      <c r="D20" s="35"/>
      <c r="E20" s="32" t="str">
        <f aca="false">INDEX(Participants!$G$5:$G$12,Calculs!$C81,1)</f>
        <v/>
      </c>
      <c r="F20" s="33" t="str">
        <f aca="false">IF(INDEX(Participants!$F$5:$F$12,Calculs!$M81,1)="","",INDEX(Participants!$F$5:$F$12,Calculs!$M81,1))</f>
        <v/>
      </c>
      <c r="G20" s="35"/>
      <c r="H20" s="32" t="str">
        <f aca="false">INDEX(Participants!$G$5:$G$12,Calculs!$D81,1)</f>
        <v/>
      </c>
      <c r="I20" s="33" t="str">
        <f aca="false">IF(INDEX(Participants!$F$5:$F$12,Calculs!$N81,1)="","",INDEX(Participants!$F$5:$F$12,Calculs!$N81,1))</f>
        <v/>
      </c>
      <c r="J20" s="35"/>
      <c r="K20" s="34"/>
    </row>
    <row r="21" customFormat="false" ht="15.3" hidden="false" customHeight="true" outlineLevel="0" collapsed="false">
      <c r="B21" s="27" t="s">
        <v>9</v>
      </c>
      <c r="C21" s="27" t="s">
        <v>10</v>
      </c>
      <c r="D21" s="27"/>
      <c r="E21" s="28" t="s">
        <v>11</v>
      </c>
      <c r="F21" s="28" t="s">
        <v>6</v>
      </c>
      <c r="G21" s="27" t="s">
        <v>12</v>
      </c>
      <c r="H21" s="29" t="s">
        <v>13</v>
      </c>
      <c r="I21" s="29" t="s">
        <v>6</v>
      </c>
      <c r="J21" s="27"/>
      <c r="K21" s="27" t="s">
        <v>14</v>
      </c>
    </row>
    <row r="22" customFormat="false" ht="15.3" hidden="false" customHeight="true" outlineLevel="0" collapsed="false">
      <c r="B22" s="30" t="n">
        <v>21</v>
      </c>
      <c r="C22" s="31" t="n">
        <v>1</v>
      </c>
      <c r="D22" s="30"/>
      <c r="E22" s="32" t="str">
        <f aca="false">INDEX(Participants!$G$5:$G$12,Calculs!$C83,1)</f>
        <v/>
      </c>
      <c r="F22" s="37" t="str">
        <f aca="false">IF(INDEX(Participants!$F$5:$F$12,Calculs!$M83,1)="","",INDEX(Participants!$F$5:$F$12,Calculs!$M83,1))</f>
        <v/>
      </c>
      <c r="G22" s="30"/>
      <c r="H22" s="32" t="str">
        <f aca="false">INDEX(Participants!$G$5:$G$12,Calculs!$D83,1)</f>
        <v/>
      </c>
      <c r="I22" s="33" t="str">
        <f aca="false">IF(INDEX(Participants!$F$5:$F$12,Calculs!$N83,1)="","",INDEX(Participants!$F$5:$F$12,Calculs!$N83,1))</f>
        <v/>
      </c>
      <c r="J22" s="30"/>
      <c r="K22" s="34"/>
    </row>
    <row r="23" customFormat="false" ht="15.3" hidden="false" customHeight="true" outlineLevel="0" collapsed="false">
      <c r="B23" s="35"/>
      <c r="C23" s="31" t="n">
        <v>2</v>
      </c>
      <c r="D23" s="35"/>
      <c r="E23" s="32" t="str">
        <f aca="false">INDEX(Participants!$G$5:$G$12,Calculs!$C84,1)</f>
        <v/>
      </c>
      <c r="F23" s="33" t="str">
        <f aca="false">IF(INDEX(Participants!$F$5:$F$12,Calculs!$M84,1)="","",INDEX(Participants!$F$5:$F$12,Calculs!$M84,1))</f>
        <v/>
      </c>
      <c r="G23" s="35"/>
      <c r="H23" s="32" t="str">
        <f aca="false">INDEX(Participants!$G$5:$G$12,Calculs!$D84,1)</f>
        <v/>
      </c>
      <c r="I23" s="37" t="str">
        <f aca="false">IF(INDEX(Participants!$F$5:$F$12,Calculs!$N84,1)="","",INDEX(Participants!$F$5:$F$12,Calculs!$N84,1))</f>
        <v/>
      </c>
      <c r="J23" s="35"/>
      <c r="K23" s="34"/>
    </row>
    <row r="24" customFormat="false" ht="15.3" hidden="false" customHeight="true" outlineLevel="0" collapsed="false">
      <c r="B24" s="27" t="s">
        <v>9</v>
      </c>
      <c r="C24" s="27" t="s">
        <v>10</v>
      </c>
      <c r="D24" s="27"/>
      <c r="E24" s="28" t="s">
        <v>11</v>
      </c>
      <c r="F24" s="28" t="s">
        <v>6</v>
      </c>
      <c r="G24" s="27" t="s">
        <v>12</v>
      </c>
      <c r="H24" s="29" t="s">
        <v>13</v>
      </c>
      <c r="I24" s="29" t="s">
        <v>6</v>
      </c>
      <c r="J24" s="27"/>
      <c r="K24" s="27" t="s">
        <v>14</v>
      </c>
    </row>
    <row r="25" customFormat="false" ht="15.3" hidden="false" customHeight="true" outlineLevel="0" collapsed="false">
      <c r="B25" s="30" t="n">
        <v>22</v>
      </c>
      <c r="C25" s="31" t="n">
        <v>1</v>
      </c>
      <c r="D25" s="30"/>
      <c r="E25" s="32" t="str">
        <f aca="false">INDEX(Participants!$G$5:$G$12,Calculs!$C86,1)</f>
        <v/>
      </c>
      <c r="F25" s="33" t="str">
        <f aca="false">IF(INDEX(Participants!$F$5:$F$12,Calculs!$M86,1)="","",INDEX(Participants!$F$5:$F$12,Calculs!$M86,1))</f>
        <v/>
      </c>
      <c r="G25" s="30"/>
      <c r="H25" s="32" t="str">
        <f aca="false">INDEX(Participants!$G$5:$G$12,Calculs!$D86,1)</f>
        <v/>
      </c>
      <c r="I25" s="33" t="str">
        <f aca="false">IF(INDEX(Participants!$F$5:$F$12,Calculs!$N86,1)="","",INDEX(Participants!$F$5:$F$12,Calculs!$N86,1))</f>
        <v/>
      </c>
      <c r="J25" s="30"/>
      <c r="K25" s="34"/>
    </row>
    <row r="26" customFormat="false" ht="15.3" hidden="false" customHeight="true" outlineLevel="0" collapsed="false">
      <c r="B26" s="35"/>
      <c r="C26" s="31" t="n">
        <v>2</v>
      </c>
      <c r="D26" s="35"/>
      <c r="E26" s="32" t="str">
        <f aca="false">INDEX(Participants!$G$5:$G$12,Calculs!$C87,1)</f>
        <v/>
      </c>
      <c r="F26" s="33" t="str">
        <f aca="false">IF(INDEX(Participants!$F$5:$F$12,Calculs!$M87,1)="","",INDEX(Participants!$F$5:$F$12,Calculs!$M87,1))</f>
        <v/>
      </c>
      <c r="G26" s="35"/>
      <c r="H26" s="32" t="str">
        <f aca="false">INDEX(Participants!$G$5:$G$12,Calculs!$D87,1)</f>
        <v/>
      </c>
      <c r="I26" s="33" t="str">
        <f aca="false">IF(INDEX(Participants!$F$5:$F$12,Calculs!$N87,1)="","",INDEX(Participants!$F$5:$F$12,Calculs!$N87,1))</f>
        <v/>
      </c>
      <c r="J26" s="35"/>
      <c r="K26" s="34"/>
    </row>
    <row r="27" customFormat="false" ht="15.3" hidden="false" customHeight="true" outlineLevel="0" collapsed="false">
      <c r="B27" s="27" t="s">
        <v>9</v>
      </c>
      <c r="C27" s="27" t="s">
        <v>10</v>
      </c>
      <c r="D27" s="27"/>
      <c r="E27" s="28" t="s">
        <v>11</v>
      </c>
      <c r="F27" s="28" t="s">
        <v>6</v>
      </c>
      <c r="G27" s="27" t="s">
        <v>12</v>
      </c>
      <c r="H27" s="29" t="s">
        <v>13</v>
      </c>
      <c r="I27" s="29" t="s">
        <v>6</v>
      </c>
      <c r="J27" s="27"/>
      <c r="K27" s="27" t="s">
        <v>14</v>
      </c>
    </row>
    <row r="28" customFormat="false" ht="15.3" hidden="false" customHeight="true" outlineLevel="0" collapsed="false">
      <c r="B28" s="30" t="n">
        <v>23</v>
      </c>
      <c r="C28" s="31" t="n">
        <v>1</v>
      </c>
      <c r="D28" s="30"/>
      <c r="E28" s="32" t="str">
        <f aca="false">INDEX(Participants!$G$5:$G$12,Calculs!$C89,1)</f>
        <v/>
      </c>
      <c r="F28" s="37" t="str">
        <f aca="false">IF(INDEX(Participants!$F$5:$F$12,Calculs!$M89,1)="","",INDEX(Participants!$F$5:$F$12,Calculs!$M89,1))</f>
        <v/>
      </c>
      <c r="G28" s="30"/>
      <c r="H28" s="32" t="str">
        <f aca="false">INDEX(Participants!$G$5:$G$12,Calculs!$D89,1)</f>
        <v/>
      </c>
      <c r="I28" s="33" t="str">
        <f aca="false">IF(INDEX(Participants!$F$5:$F$12,Calculs!$N89,1)="","",INDEX(Participants!$F$5:$F$12,Calculs!$N89,1))</f>
        <v/>
      </c>
      <c r="J28" s="30"/>
      <c r="K28" s="34"/>
    </row>
    <row r="29" customFormat="false" ht="15.3" hidden="false" customHeight="true" outlineLevel="0" collapsed="false">
      <c r="B29" s="35"/>
      <c r="C29" s="31" t="n">
        <v>2</v>
      </c>
      <c r="D29" s="35"/>
      <c r="E29" s="32" t="str">
        <f aca="false">INDEX(Participants!$G$5:$G$12,Calculs!$C90,1)</f>
        <v/>
      </c>
      <c r="F29" s="33" t="str">
        <f aca="false">IF(INDEX(Participants!$F$5:$F$12,Calculs!$M90,1)="","",INDEX(Participants!$F$5:$F$12,Calculs!$M90,1))</f>
        <v/>
      </c>
      <c r="G29" s="35"/>
      <c r="H29" s="32" t="str">
        <f aca="false">INDEX(Participants!$G$5:$G$12,Calculs!$D90,1)</f>
        <v/>
      </c>
      <c r="I29" s="37" t="str">
        <f aca="false">IF(INDEX(Participants!$F$5:$F$12,Calculs!$N90,1)="","",INDEX(Participants!$F$5:$F$12,Calculs!$N90,1))</f>
        <v/>
      </c>
      <c r="J29" s="35"/>
      <c r="K29" s="34"/>
    </row>
    <row r="30" customFormat="false" ht="15.3" hidden="false" customHeight="true" outlineLevel="0" collapsed="false">
      <c r="B30" s="27" t="s">
        <v>9</v>
      </c>
      <c r="C30" s="27" t="s">
        <v>10</v>
      </c>
      <c r="D30" s="27"/>
      <c r="E30" s="28" t="s">
        <v>11</v>
      </c>
      <c r="F30" s="28" t="s">
        <v>6</v>
      </c>
      <c r="G30" s="27" t="s">
        <v>12</v>
      </c>
      <c r="H30" s="29" t="s">
        <v>13</v>
      </c>
      <c r="I30" s="29" t="s">
        <v>6</v>
      </c>
      <c r="J30" s="27"/>
      <c r="K30" s="27" t="s">
        <v>14</v>
      </c>
    </row>
    <row r="31" customFormat="false" ht="15.3" hidden="false" customHeight="true" outlineLevel="0" collapsed="false">
      <c r="B31" s="40" t="n">
        <v>24</v>
      </c>
      <c r="C31" s="41" t="n">
        <v>1</v>
      </c>
      <c r="D31" s="40"/>
      <c r="E31" s="32" t="str">
        <f aca="false">INDEX(Participants!$G$5:$G$12,Calculs!$C92,1)</f>
        <v/>
      </c>
      <c r="F31" s="33" t="str">
        <f aca="false">IF(INDEX(Participants!$F$5:$F$12,Calculs!$M92,1)="","",INDEX(Participants!$F$5:$F$12,Calculs!$M92,1))</f>
        <v/>
      </c>
      <c r="G31" s="40"/>
      <c r="H31" s="32" t="str">
        <f aca="false">INDEX(Participants!$G$5:$G$12,Calculs!$D92,1)</f>
        <v/>
      </c>
      <c r="I31" s="33" t="str">
        <f aca="false">IF(INDEX(Participants!$F$5:$F$12,Calculs!$N92,1)="","",INDEX(Participants!$F$5:$F$12,Calculs!$N92,1))</f>
        <v/>
      </c>
      <c r="J31" s="40"/>
      <c r="K31" s="34"/>
    </row>
    <row r="32" customFormat="false" ht="15.3" hidden="false" customHeight="true" outlineLevel="0" collapsed="false">
      <c r="B32" s="44"/>
      <c r="C32" s="31" t="n">
        <v>2</v>
      </c>
      <c r="D32" s="44"/>
      <c r="E32" s="32" t="str">
        <f aca="false">INDEX(Participants!$G$5:$G$12,Calculs!$C93,1)</f>
        <v/>
      </c>
      <c r="F32" s="33" t="str">
        <f aca="false">IF(INDEX(Participants!$F$5:$F$12,Calculs!$M93,1)="","",INDEX(Participants!$F$5:$F$12,Calculs!$M93,1))</f>
        <v/>
      </c>
      <c r="G32" s="44"/>
      <c r="H32" s="32" t="str">
        <f aca="false">INDEX(Participants!$G$5:$G$12,Calculs!$D93,1)</f>
        <v/>
      </c>
      <c r="I32" s="33" t="str">
        <f aca="false">IF(INDEX(Participants!$F$5:$F$12,Calculs!$N93,1)="","",INDEX(Participants!$F$5:$F$12,Calculs!$N93,1))</f>
        <v/>
      </c>
      <c r="J32" s="44"/>
      <c r="K32" s="34"/>
    </row>
    <row r="33" customFormat="false" ht="15.3" hidden="false" customHeight="true" outlineLevel="0" collapsed="false">
      <c r="B33" s="27" t="s">
        <v>9</v>
      </c>
      <c r="C33" s="27" t="s">
        <v>10</v>
      </c>
      <c r="D33" s="27"/>
      <c r="E33" s="28" t="s">
        <v>11</v>
      </c>
      <c r="F33" s="28" t="s">
        <v>6</v>
      </c>
      <c r="G33" s="27" t="s">
        <v>12</v>
      </c>
      <c r="H33" s="29" t="s">
        <v>13</v>
      </c>
      <c r="I33" s="29" t="s">
        <v>6</v>
      </c>
      <c r="J33" s="27"/>
      <c r="K33" s="27" t="s">
        <v>14</v>
      </c>
    </row>
    <row r="34" customFormat="false" ht="15.3" hidden="false" customHeight="true" outlineLevel="0" collapsed="false">
      <c r="B34" s="30" t="n">
        <v>25</v>
      </c>
      <c r="C34" s="31" t="n">
        <v>1</v>
      </c>
      <c r="D34" s="30"/>
      <c r="E34" s="32" t="str">
        <f aca="false">INDEX(Participants!$G$5:$G$12,Calculs!$C95,1)</f>
        <v/>
      </c>
      <c r="F34" s="37" t="str">
        <f aca="false">IF(INDEX(Participants!$F$5:$F$12,Calculs!$M95,1)="","",INDEX(Participants!$F$5:$F$12,Calculs!$M95,1))</f>
        <v/>
      </c>
      <c r="G34" s="30"/>
      <c r="H34" s="32" t="str">
        <f aca="false">INDEX(Participants!$G$5:$G$12,Calculs!$D95,1)</f>
        <v/>
      </c>
      <c r="I34" s="33" t="str">
        <f aca="false">IF(INDEX(Participants!$F$5:$F$12,Calculs!$N95,1)="","",INDEX(Participants!$F$5:$F$12,Calculs!$N95,1))</f>
        <v/>
      </c>
      <c r="J34" s="30"/>
      <c r="K34" s="34"/>
    </row>
    <row r="35" customFormat="false" ht="15.3" hidden="false" customHeight="true" outlineLevel="0" collapsed="false">
      <c r="B35" s="35"/>
      <c r="C35" s="31" t="n">
        <v>2</v>
      </c>
      <c r="D35" s="35"/>
      <c r="E35" s="32" t="str">
        <f aca="false">INDEX(Participants!$G$5:$G$12,Calculs!$C96,1)</f>
        <v/>
      </c>
      <c r="F35" s="33" t="str">
        <f aca="false">IF(INDEX(Participants!$F$5:$F$12,Calculs!$M96,1)="","",INDEX(Participants!$F$5:$F$12,Calculs!$M96,1))</f>
        <v/>
      </c>
      <c r="G35" s="35"/>
      <c r="H35" s="32" t="str">
        <f aca="false">INDEX(Participants!$G$5:$G$12,Calculs!$D96,1)</f>
        <v/>
      </c>
      <c r="I35" s="37" t="str">
        <f aca="false">IF(INDEX(Participants!$F$5:$F$12,Calculs!$N96,1)="","",INDEX(Participants!$F$5:$F$12,Calculs!$N96,1))</f>
        <v/>
      </c>
      <c r="J35" s="35"/>
      <c r="K35" s="34"/>
    </row>
    <row r="36" customFormat="false" ht="15.3" hidden="false" customHeight="true" outlineLevel="0" collapsed="false">
      <c r="B36" s="27" t="s">
        <v>9</v>
      </c>
      <c r="C36" s="27" t="s">
        <v>10</v>
      </c>
      <c r="D36" s="27"/>
      <c r="E36" s="28" t="s">
        <v>11</v>
      </c>
      <c r="F36" s="28" t="s">
        <v>6</v>
      </c>
      <c r="G36" s="27" t="s">
        <v>12</v>
      </c>
      <c r="H36" s="29" t="s">
        <v>13</v>
      </c>
      <c r="I36" s="29" t="s">
        <v>6</v>
      </c>
      <c r="J36" s="27"/>
      <c r="K36" s="27" t="s">
        <v>14</v>
      </c>
    </row>
    <row r="37" customFormat="false" ht="15.3" hidden="false" customHeight="true" outlineLevel="0" collapsed="false">
      <c r="B37" s="30" t="n">
        <v>26</v>
      </c>
      <c r="C37" s="31" t="n">
        <v>1</v>
      </c>
      <c r="D37" s="30"/>
      <c r="E37" s="32" t="str">
        <f aca="false">INDEX(Participants!$G$5:$G$12,Calculs!$C98,1)</f>
        <v/>
      </c>
      <c r="F37" s="33" t="str">
        <f aca="false">IF(INDEX(Participants!$F$5:$F$12,Calculs!$M98,1)="","",INDEX(Participants!$F$5:$F$12,Calculs!$M98,1))</f>
        <v/>
      </c>
      <c r="G37" s="30"/>
      <c r="H37" s="32" t="str">
        <f aca="false">INDEX(Participants!$G$5:$G$12,Calculs!$D98,1)</f>
        <v/>
      </c>
      <c r="I37" s="33" t="str">
        <f aca="false">IF(INDEX(Participants!$F$5:$F$12,Calculs!$N98,1)="","",INDEX(Participants!$F$5:$F$12,Calculs!$N98,1))</f>
        <v/>
      </c>
      <c r="J37" s="30"/>
      <c r="K37" s="34"/>
    </row>
    <row r="38" customFormat="false" ht="15.3" hidden="false" customHeight="true" outlineLevel="0" collapsed="false">
      <c r="B38" s="35"/>
      <c r="C38" s="31" t="n">
        <v>2</v>
      </c>
      <c r="D38" s="35"/>
      <c r="E38" s="32" t="str">
        <f aca="false">INDEX(Participants!$G$5:$G$12,Calculs!$C99,1)</f>
        <v/>
      </c>
      <c r="F38" s="33" t="str">
        <f aca="false">IF(INDEX(Participants!$F$5:$F$12,Calculs!$M99,1)="","",INDEX(Participants!$F$5:$F$12,Calculs!$M99,1))</f>
        <v/>
      </c>
      <c r="G38" s="35"/>
      <c r="H38" s="32" t="str">
        <f aca="false">INDEX(Participants!$G$5:$G$12,Calculs!$D99,1)</f>
        <v/>
      </c>
      <c r="I38" s="33" t="str">
        <f aca="false">IF(INDEX(Participants!$F$5:$F$12,Calculs!$N99,1)="","",INDEX(Participants!$F$5:$F$12,Calculs!$N99,1))</f>
        <v/>
      </c>
      <c r="J38" s="35"/>
      <c r="K38" s="34"/>
    </row>
    <row r="39" customFormat="false" ht="15.3" hidden="false" customHeight="true" outlineLevel="0" collapsed="false">
      <c r="B39" s="27" t="s">
        <v>9</v>
      </c>
      <c r="C39" s="27" t="s">
        <v>10</v>
      </c>
      <c r="D39" s="27"/>
      <c r="E39" s="28" t="s">
        <v>11</v>
      </c>
      <c r="F39" s="28" t="s">
        <v>6</v>
      </c>
      <c r="G39" s="27" t="s">
        <v>12</v>
      </c>
      <c r="H39" s="29" t="s">
        <v>13</v>
      </c>
      <c r="I39" s="29" t="s">
        <v>6</v>
      </c>
      <c r="J39" s="27"/>
      <c r="K39" s="27" t="s">
        <v>14</v>
      </c>
    </row>
    <row r="40" customFormat="false" ht="15.3" hidden="false" customHeight="true" outlineLevel="0" collapsed="false">
      <c r="B40" s="30" t="n">
        <v>27</v>
      </c>
      <c r="C40" s="31" t="n">
        <v>1</v>
      </c>
      <c r="D40" s="30"/>
      <c r="E40" s="32" t="str">
        <f aca="false">INDEX(Participants!$G$5:$G$12,Calculs!$C101,1)</f>
        <v/>
      </c>
      <c r="F40" s="33" t="str">
        <f aca="false">IF(INDEX(Participants!$F$5:$F$12,Calculs!$M101,1)="","",INDEX(Participants!$F$5:$F$12,Calculs!$M101,1))</f>
        <v/>
      </c>
      <c r="G40" s="30"/>
      <c r="H40" s="32" t="str">
        <f aca="false">INDEX(Participants!$G$5:$G$12,Calculs!$D101,1)</f>
        <v/>
      </c>
      <c r="I40" s="37" t="str">
        <f aca="false">IF(INDEX(Participants!$F$5:$F$12,Calculs!$N101,1)="","",INDEX(Participants!$F$5:$F$12,Calculs!$N101,1))</f>
        <v/>
      </c>
      <c r="J40" s="30"/>
      <c r="K40" s="34"/>
    </row>
    <row r="41" customFormat="false" ht="15.3" hidden="false" customHeight="true" outlineLevel="0" collapsed="false">
      <c r="B41" s="35"/>
      <c r="C41" s="31" t="n">
        <v>2</v>
      </c>
      <c r="D41" s="35"/>
      <c r="E41" s="32" t="str">
        <f aca="false">INDEX(Participants!$G$5:$G$12,Calculs!$C102,1)</f>
        <v/>
      </c>
      <c r="F41" s="37" t="str">
        <f aca="false">IF(INDEX(Participants!$F$5:$F$12,Calculs!$M102,1)="","",INDEX(Participants!$F$5:$F$12,Calculs!$M102,1))</f>
        <v/>
      </c>
      <c r="G41" s="35"/>
      <c r="H41" s="32" t="str">
        <f aca="false">INDEX(Participants!$G$5:$G$12,Calculs!$D102,1)</f>
        <v/>
      </c>
      <c r="I41" s="33" t="str">
        <f aca="false">IF(INDEX(Participants!$F$5:$F$12,Calculs!$N102,1)="","",INDEX(Participants!$F$5:$F$12,Calculs!$N102,1))</f>
        <v/>
      </c>
      <c r="J41" s="35"/>
      <c r="K41" s="34"/>
    </row>
    <row r="42" customFormat="false" ht="15.3" hidden="false" customHeight="true" outlineLevel="0" collapsed="false">
      <c r="B42" s="27" t="s">
        <v>9</v>
      </c>
      <c r="C42" s="27" t="s">
        <v>10</v>
      </c>
      <c r="D42" s="27"/>
      <c r="E42" s="28" t="s">
        <v>11</v>
      </c>
      <c r="F42" s="28" t="s">
        <v>6</v>
      </c>
      <c r="G42" s="27" t="s">
        <v>12</v>
      </c>
      <c r="H42" s="29" t="s">
        <v>13</v>
      </c>
      <c r="I42" s="29" t="s">
        <v>6</v>
      </c>
      <c r="J42" s="27"/>
      <c r="K42" s="27" t="s">
        <v>14</v>
      </c>
    </row>
    <row r="43" customFormat="false" ht="15.3" hidden="false" customHeight="true" outlineLevel="0" collapsed="false">
      <c r="B43" s="40" t="n">
        <v>28</v>
      </c>
      <c r="C43" s="41" t="n">
        <v>1</v>
      </c>
      <c r="D43" s="40"/>
      <c r="E43" s="32" t="str">
        <f aca="false">INDEX(Participants!$G$5:$G$12,Calculs!$C104,1)</f>
        <v/>
      </c>
      <c r="F43" s="33" t="str">
        <f aca="false">IF(INDEX(Participants!$F$5:$F$12,Calculs!$M104,1)="","",INDEX(Participants!$F$5:$F$12,Calculs!$M104,1))</f>
        <v/>
      </c>
      <c r="G43" s="40"/>
      <c r="H43" s="32" t="str">
        <f aca="false">INDEX(Participants!$G$5:$G$12,Calculs!$D104,1)</f>
        <v/>
      </c>
      <c r="I43" s="33" t="str">
        <f aca="false">IF(INDEX(Participants!$F$5:$F$12,Calculs!$N104,1)="","",INDEX(Participants!$F$5:$F$12,Calculs!$N104,1))</f>
        <v/>
      </c>
      <c r="J43" s="40"/>
      <c r="K43" s="34"/>
    </row>
    <row r="44" customFormat="false" ht="15.3" hidden="false" customHeight="true" outlineLevel="0" collapsed="false">
      <c r="B44" s="44"/>
      <c r="C44" s="31" t="n">
        <v>2</v>
      </c>
      <c r="D44" s="44"/>
      <c r="E44" s="32" t="str">
        <f aca="false">INDEX(Participants!$G$5:$G$12,Calculs!$C105,1)</f>
        <v/>
      </c>
      <c r="F44" s="33" t="str">
        <f aca="false">IF(INDEX(Participants!$F$5:$F$12,Calculs!$M105,1)="","",INDEX(Participants!$F$5:$F$12,Calculs!$M105,1))</f>
        <v/>
      </c>
      <c r="G44" s="44"/>
      <c r="H44" s="32" t="str">
        <f aca="false">INDEX(Participants!$G$5:$G$12,Calculs!$D105,1)</f>
        <v/>
      </c>
      <c r="I44" s="33" t="str">
        <f aca="false">IF(INDEX(Participants!$F$5:$F$12,Calculs!$N105,1)="","",INDEX(Participants!$F$5:$F$12,Calculs!$N105,1))</f>
        <v/>
      </c>
      <c r="J44" s="44"/>
      <c r="K44" s="34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5 K7:K8 K10:K11 K13:K14 K16:K17 K19:K20 K22:K23 K25:K26 K28:K29 K31:K32 K34:K35 K37:K38 K40:K41 K43:K44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B13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T4" activeCellId="0" sqref="T4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19.63"/>
    <col collapsed="false" customWidth="true" hidden="false" outlineLevel="0" max="3" min="3" style="1" width="2.46"/>
    <col collapsed="false" customWidth="true" hidden="false" outlineLevel="0" max="19" min="4" style="1" width="2.59"/>
    <col collapsed="false" customWidth="true" hidden="false" outlineLevel="0" max="20" min="20" style="1" width="4.13"/>
    <col collapsed="false" customWidth="true" hidden="false" outlineLevel="0" max="21" min="21" style="1" width="5.9"/>
    <col collapsed="false" customWidth="true" hidden="false" outlineLevel="0" max="22" min="22" style="1" width="5.21"/>
    <col collapsed="false" customWidth="true" hidden="false" outlineLevel="0" max="23" min="23" style="1" width="5.9"/>
    <col collapsed="false" customWidth="true" hidden="true" outlineLevel="0" max="27" min="24" style="1" width="10.91"/>
    <col collapsed="false" customWidth="true" hidden="false" outlineLevel="0" max="28" min="28" style="1" width="3.56"/>
    <col collapsed="false" customWidth="true" hidden="false" outlineLevel="0" max="257" min="29" style="1" width="12.19"/>
    <col collapsed="false" customWidth="true" hidden="false" outlineLevel="0" max="1025" min="258" style="0" width="12.19"/>
  </cols>
  <sheetData>
    <row r="1" customFormat="false" ht="127.2" hidden="false" customHeight="true" outlineLevel="0" collapsed="false"/>
    <row r="2" customFormat="false" ht="150.25" hidden="false" customHeight="true" outlineLevel="0" collapsed="false">
      <c r="B2" s="45" t="s">
        <v>16</v>
      </c>
      <c r="C2" s="45"/>
      <c r="D2" s="46" t="str">
        <f aca="false">$B4</f>
        <v/>
      </c>
      <c r="E2" s="46"/>
      <c r="F2" s="47" t="str">
        <f aca="false">$B5</f>
        <v/>
      </c>
      <c r="G2" s="47"/>
      <c r="H2" s="47" t="str">
        <f aca="false">$B6</f>
        <v/>
      </c>
      <c r="I2" s="47"/>
      <c r="J2" s="47" t="str">
        <f aca="false">$B7</f>
        <v/>
      </c>
      <c r="K2" s="47"/>
      <c r="L2" s="47" t="str">
        <f aca="false">$B8</f>
        <v/>
      </c>
      <c r="M2" s="47"/>
      <c r="N2" s="47" t="str">
        <f aca="false">$B9</f>
        <v/>
      </c>
      <c r="O2" s="47"/>
      <c r="P2" s="47" t="str">
        <f aca="false">$B10</f>
        <v/>
      </c>
      <c r="Q2" s="47"/>
      <c r="R2" s="48" t="str">
        <f aca="false">$B11</f>
        <v/>
      </c>
      <c r="S2" s="48"/>
      <c r="T2" s="49" t="s">
        <v>17</v>
      </c>
      <c r="U2" s="50" t="s">
        <v>18</v>
      </c>
      <c r="V2" s="51" t="s">
        <v>19</v>
      </c>
      <c r="W2" s="52" t="s">
        <v>20</v>
      </c>
      <c r="X2" s="53"/>
      <c r="Y2" s="54"/>
      <c r="Z2" s="54"/>
      <c r="AA2" s="54" t="s">
        <v>21</v>
      </c>
      <c r="AB2" s="55"/>
    </row>
    <row r="3" customFormat="false" ht="20.85" hidden="false" customHeight="true" outlineLevel="0" collapsed="false">
      <c r="B3" s="45"/>
      <c r="C3" s="45"/>
      <c r="D3" s="56" t="s">
        <v>22</v>
      </c>
      <c r="E3" s="57" t="s">
        <v>23</v>
      </c>
      <c r="F3" s="58" t="s">
        <v>22</v>
      </c>
      <c r="G3" s="57" t="s">
        <v>23</v>
      </c>
      <c r="H3" s="58" t="s">
        <v>22</v>
      </c>
      <c r="I3" s="57" t="s">
        <v>23</v>
      </c>
      <c r="J3" s="58" t="s">
        <v>22</v>
      </c>
      <c r="K3" s="57" t="s">
        <v>23</v>
      </c>
      <c r="L3" s="58" t="s">
        <v>22</v>
      </c>
      <c r="M3" s="57" t="s">
        <v>23</v>
      </c>
      <c r="N3" s="58" t="s">
        <v>22</v>
      </c>
      <c r="O3" s="57" t="s">
        <v>23</v>
      </c>
      <c r="P3" s="58" t="s">
        <v>22</v>
      </c>
      <c r="Q3" s="57" t="s">
        <v>23</v>
      </c>
      <c r="R3" s="58" t="s">
        <v>22</v>
      </c>
      <c r="S3" s="59" t="s">
        <v>23</v>
      </c>
      <c r="T3" s="49"/>
      <c r="U3" s="50"/>
      <c r="V3" s="51"/>
      <c r="W3" s="52"/>
      <c r="X3" s="53"/>
      <c r="Y3" s="54"/>
      <c r="Z3" s="54"/>
      <c r="AA3" s="54"/>
      <c r="AB3" s="55"/>
    </row>
    <row r="4" customFormat="false" ht="20.1" hidden="false" customHeight="true" outlineLevel="0" collapsed="false">
      <c r="B4" s="60" t="str">
        <f aca="false">Participants!$G5</f>
        <v/>
      </c>
      <c r="C4" s="60"/>
      <c r="D4" s="61"/>
      <c r="E4" s="62"/>
      <c r="F4" s="63" t="str">
        <f aca="false">IF(INDEX(Calculs!$O$23:$O$106,MATCH(CONCATENATE(CHOOSE(COLUMN()-2,"A","B","C","D","E","F","G","H","I","J","K","L","M"),ROW()," ",CHOOSE(ROW()-1,"A","B","C","D","E","F","G","H","I","J","K","L","M"),COLUMN()-1),Calculs!$S$23:$S$106,0),1)="","",IF(INDEX(Calculs!$O$23:$O$106,MATCH(CONCATENATE(CHOOSE(COLUMN()-2,"A","B","C","D","E","F","G","H","I","J","K","L","M"),ROW()," ",CHOOSE(ROW()-1,"A","B","C","D","E","F","G","H","I","J","K","L","M"),COLUMN()-1),Calculs!$S$23:$S$106,0),1)=(ROW()-3),1,0))</f>
        <v/>
      </c>
      <c r="G4" s="64" t="str">
        <f aca="false">IF(INDEX(Calculs!$O$23:$O$106,MATCH(CONCATENATE(CHOOSE(ROW()-1,"M","N","O","P","Q","R","S","T","U","V","W","X","Y"),COLUMN()-2," ",CHOOSE(COLUMN()-3,"M","N","O","P","Q","R","S","T","U","V","W","X","Y"),ROW()),Calculs!$S$23:$S$106,0),1)="","",IF(INDEX(Calculs!$O$23:$O$106,MATCH(CONCATENATE(CHOOSE(ROW()-1,"M","N","O","P","Q","R","S","T","U","V","W","X","Y"),COLUMN()-2," ",CHOOSE(COLUMN()-3,"M","N","O","P","Q","R","S","T","U","V","W","X","Y"),ROW()),Calculs!$S$23:$S$106,0),1)=(ROW()-3),1,0))</f>
        <v/>
      </c>
      <c r="H4" s="63" t="str">
        <f aca="false">IF(INDEX(Calculs!$O$23:$O$106,MATCH(CONCATENATE(CHOOSE(COLUMN()-3,"A","B","C","D","E","F","G","H","I","J","K","L","M"),ROW()," ",CHOOSE(ROW()-1,"A","B","C","D","E","F","G","H","I","J","K","L","M"),COLUMN()-2),Calculs!$S$23:$S$106,0),1)="","",IF(INDEX(Calculs!$O$23:$O$106,MATCH(CONCATENATE(CHOOSE(COLUMN()-3,"A","B","C","D","E","F","G","H","I","J","K","L","M"),ROW()," ",CHOOSE(ROW()-1,"A","B","C","D","E","F","G","H","I","J","K","L","M"),COLUMN()-2),Calculs!$S$23:$S$106,0),1)=(ROW()-3),1,0))</f>
        <v/>
      </c>
      <c r="I4" s="64" t="str">
        <f aca="false">IF(INDEX(Calculs!$O$23:$O$106,MATCH(CONCATENATE(CHOOSE(ROW()-1,"M","N","O","P","Q","R","S","T","U","V","W","X","Y"),COLUMN()-3," ",CHOOSE(COLUMN()-4,"M","N","O","P","Q","R","S","T","U","V","W","X","Y"),ROW()),Calculs!$S$23:$S$106,0),1)="","",IF(INDEX(Calculs!$O$23:$O$106,MATCH(CONCATENATE(CHOOSE(ROW()-1,"M","N","O","P","Q","R","S","T","U","V","W","X","Y"),COLUMN()-3," ",CHOOSE(COLUMN()-4,"M","N","O","P","Q","R","S","T","U","V","W","X","Y"),ROW()),Calculs!$S$23:$S$106,0),1)=(ROW()-3),1,0))</f>
        <v/>
      </c>
      <c r="J4" s="63" t="str">
        <f aca="false">IF(INDEX(Calculs!$O$23:$O$106,MATCH(CONCATENATE(CHOOSE(COLUMN()-4,"A","B","C","D","E","F","G","H","I","J","K","L","M"),ROW()," ",CHOOSE(ROW()-1,"A","B","C","D","E","F","G","H","I","J","K","L","M"),COLUMN()-3),Calculs!$S$23:$S$106,0),1)="","",IF(INDEX(Calculs!$O$23:$O$106,MATCH(CONCATENATE(CHOOSE(COLUMN()-4,"A","B","C","D","E","F","G","H","I","J","K","L","M"),ROW()," ",CHOOSE(ROW()-1,"A","B","C","D","E","F","G","H","I","J","K","L","M"),COLUMN()-3),Calculs!$S$23:$S$106,0),1)=(ROW()-3),1,0))</f>
        <v/>
      </c>
      <c r="K4" s="64" t="str">
        <f aca="false">IF(INDEX(Calculs!$O$23:$O$106,MATCH(CONCATENATE(CHOOSE(ROW()-1,"M","N","O","P","Q","R","S","T","U","V","W","X","Y"),COLUMN()-4," ",CHOOSE(COLUMN()-5,"M","N","O","P","Q","R","S","T","U","V","W","X","Y"),ROW()),Calculs!$S$23:$S$106,0),1)="","",IF(INDEX(Calculs!$O$23:$O$106,MATCH(CONCATENATE(CHOOSE(ROW()-1,"M","N","O","P","Q","R","S","T","U","V","W","X","Y"),COLUMN()-4," ",CHOOSE(COLUMN()-5,"M","N","O","P","Q","R","S","T","U","V","W","X","Y"),ROW()),Calculs!$S$23:$S$106,0),1)=(ROW()-3),1,0))</f>
        <v/>
      </c>
      <c r="L4" s="63" t="str">
        <f aca="false">IF(INDEX(Calculs!$O$23:$O$106,MATCH(CONCATENATE(CHOOSE(COLUMN()-5,"A","B","C","D","E","F","G","H","I","J","K","L","M"),ROW()," ",CHOOSE(ROW()-1,"A","B","C","D","E","F","G","H","I","J","K","L","M"),COLUMN()-4),Calculs!$S$23:$S$106,0),1)="","",IF(INDEX(Calculs!$O$23:$O$106,MATCH(CONCATENATE(CHOOSE(COLUMN()-5,"A","B","C","D","E","F","G","H","I","J","K","L","M"),ROW()," ",CHOOSE(ROW()-1,"A","B","C","D","E","F","G","H","I","J","K","L","M"),COLUMN()-4),Calculs!$S$23:$S$106,0),1)=(ROW()-3),1,0))</f>
        <v/>
      </c>
      <c r="M4" s="64" t="str">
        <f aca="false">IF(INDEX(Calculs!$O$23:$O$106,MATCH(CONCATENATE(CHOOSE(ROW()-1,"M","N","O","P","Q","R","S","T","U","V","W","X","Y"),COLUMN()-5," ",CHOOSE(COLUMN()-6,"M","N","O","P","Q","R","S","T","U","V","W","X","Y"),ROW()),Calculs!$S$23:$S$106,0),1)="","",IF(INDEX(Calculs!$O$23:$O$106,MATCH(CONCATENATE(CHOOSE(ROW()-1,"M","N","O","P","Q","R","S","T","U","V","W","X","Y"),COLUMN()-5," ",CHOOSE(COLUMN()-6,"M","N","O","P","Q","R","S","T","U","V","W","X","Y"),ROW()),Calculs!$S$23:$S$106,0),1)=(ROW()-3),1,0))</f>
        <v/>
      </c>
      <c r="N4" s="63" t="str">
        <f aca="false">IF(INDEX(Calculs!$O$23:$O$106,MATCH(CONCATENATE(CHOOSE(ROW()-1,"A","B","C","D","E","F","G","H","I","J","K","L","M"),COLUMN()-5," ",CHOOSE(COLUMN()-6,"A","B","C","D","E","F","G","H","I","J","K","L","M"),ROW()),Calculs!$S$23:$S$106,0),1)="","",IF(INDEX(Calculs!$O$23:$O$106,MATCH(CONCATENATE(CHOOSE(ROW()-1,"A","B","C","D","E","F","G","H","I","J","K","L","M"),COLUMN()-5," ",CHOOSE(COLUMN()-6,"A","B","C","D","E","F","G","H","I","J","K","L","M"),ROW()),Calculs!$S$23:$S$106,0),1)=(ROW()-3),1,0))</f>
        <v/>
      </c>
      <c r="O4" s="64" t="str">
        <f aca="false">IF(INDEX(Calculs!$O$23:$O$106,MATCH(CONCATENATE(CHOOSE(COLUMN()-7,"M","N","O","P","Q","R","S","T","U","V","W","X","Y"),ROW()," ",CHOOSE(ROW()-1,"M","N","O","P","Q","R","S","T","U","V","W","X","Y"),COLUMN()-6),Calculs!$S$23:$S$106,0),1)="","",IF(INDEX(Calculs!$O$23:$O$106,MATCH(CONCATENATE(CHOOSE(COLUMN()-7,"M","N","O","P","Q","R","S","T","U","V","W","X","Y"),ROW()," ",CHOOSE(ROW()-1,"M","N","O","P","Q","R","S","T","U","V","W","X","Y"),COLUMN()-6),Calculs!$S$23:$S$106,0),1)=(ROW()-3),1,0))</f>
        <v/>
      </c>
      <c r="P4" s="63" t="str">
        <f aca="false">IF(INDEX(Calculs!$O$23:$O$106,MATCH(CONCATENATE(CHOOSE(ROW()-1,"A","B","C","D","E","F","G","H","I","J","K","L","M"),COLUMN()-6," ",CHOOSE(COLUMN()-7,"A","B","C","D","E","F","G","H","I","J","K","L","M"),ROW()),Calculs!$S$23:$S$106,0),1)="","",IF(INDEX(Calculs!$O$23:$O$106,MATCH(CONCATENATE(CHOOSE(ROW()-1,"A","B","C","D","E","F","G","H","I","J","K","L","M"),COLUMN()-6," ",CHOOSE(COLUMN()-7,"A","B","C","D","E","F","G","H","I","J","K","L","M"),ROW()),Calculs!$S$23:$S$106,0),1)=(ROW()-3),1,0))</f>
        <v/>
      </c>
      <c r="Q4" s="64" t="str">
        <f aca="false">IF(INDEX(Calculs!$O$23:$O$106,MATCH(CONCATENATE(CHOOSE(COLUMN()-8,"M","N","O","P","Q","R","S","T","U","V","W","X","Y"),ROW()," ",CHOOSE(ROW()-1,"M","N","O","P","Q","R","S","T","U","V","W","X","Y"),COLUMN()-7),Calculs!$S$23:$S$106,0),1)="","",IF(INDEX(Calculs!$O$23:$O$106,MATCH(CONCATENATE(CHOOSE(COLUMN()-8,"M","N","O","P","Q","R","S","T","U","V","W","X","Y"),ROW()," ",CHOOSE(ROW()-1,"M","N","O","P","Q","R","S","T","U","V","W","X","Y"),COLUMN()-7),Calculs!$S$23:$S$106,0),1)=(ROW()-3),1,0))</f>
        <v/>
      </c>
      <c r="R4" s="63" t="str">
        <f aca="false">IF(INDEX(Calculs!$O$23:$O$106,MATCH(CONCATENATE(CHOOSE(ROW()-1,"A","B","C","D","E","F","G","H","I","J","K","L","M"),COLUMN()-7," ",CHOOSE(COLUMN()-8,"A","B","C","D","E","F","G","H","I","J","K","L","M"),ROW()),Calculs!$S$23:$S$106,0),1)="","",IF(INDEX(Calculs!$O$23:$O$106,MATCH(CONCATENATE(CHOOSE(ROW()-1,"A","B","C","D","E","F","G","H","I","J","K","L","M"),COLUMN()-7," ",CHOOSE(COLUMN()-8,"A","B","C","D","E","F","G","H","I","J","K","L","M"),ROW()),Calculs!$S$23:$S$106,0),1)=(ROW()-3),1,0))</f>
        <v/>
      </c>
      <c r="S4" s="65" t="str">
        <f aca="false">IF(INDEX(Calculs!$O$23:$O$106,MATCH(CONCATENATE(CHOOSE(COLUMN()-9,"M","N","O","P","Q","R","S","T","U","V","W","X","Y"),ROW()," ",CHOOSE(ROW()-1,"M","N","O","P","Q","R","S","T","U","V","W","X","Y"),COLUMN()-8),Calculs!$S$23:$S$106,0),1)="","",IF(INDEX(Calculs!$O$23:$O$106,MATCH(CONCATENATE(CHOOSE(COLUMN()-9,"M","N","O","P","Q","R","S","T","U","V","W","X","Y"),ROW()," ",CHOOSE(ROW()-1,"M","N","O","P","Q","R","S","T","U","V","W","X","Y"),COLUMN()-8),Calculs!$S$23:$S$106,0),1)=(ROW()-3),1,0))</f>
        <v/>
      </c>
      <c r="T4" s="66"/>
      <c r="U4" s="67" t="str">
        <f aca="false">IF(AND($D4="",$E4="",$F4="",$G4="",$H4="",$I4="",$J4="",$K4="",$L4="",$M4="",$N4="",$O4="",$P4="",$Q4="",$R4="",$S4=""),"",SUM($D4:$T4))</f>
        <v/>
      </c>
      <c r="V4" s="68" t="str">
        <f aca="false">IF($U4="","",ROUND(100*SUM($D4:$T4)/COUNT($D4:$S4),1))</f>
        <v/>
      </c>
      <c r="W4" s="69" t="str">
        <f aca="false">IF($Y$13=0,"",IF($U4="","",INDEX($Z$4:$Z$11,MATCH($V4,$Y$4:$Y$11,0))))</f>
        <v/>
      </c>
      <c r="X4" s="70" t="n">
        <f aca="false">COUNTIF(Calculs!$O$23:$O$106,CONCATENATE("=",Calculs!$B4))</f>
        <v>0</v>
      </c>
      <c r="Y4" s="71" t="e">
        <f aca="false">LARGE($V$4:$V$11,$Z4)</f>
        <v>#VALUE!</v>
      </c>
      <c r="Z4" s="71" t="n">
        <v>1</v>
      </c>
      <c r="AA4" s="72" t="str">
        <f aca="false">IF(Calculs!$O$110=Calculs!$P$111,INDEX($B$4:$B$11,MATCH($Z4,$W$4:$W$11,0),1),"")</f>
        <v/>
      </c>
      <c r="AB4" s="55"/>
    </row>
    <row r="5" customFormat="false" ht="19.5" hidden="false" customHeight="true" outlineLevel="0" collapsed="false">
      <c r="B5" s="73" t="str">
        <f aca="false">Participants!$G6</f>
        <v/>
      </c>
      <c r="C5" s="73"/>
      <c r="D5" s="74" t="str">
        <f aca="false">IF(INDEX(Calculs!$O$23:$O$106,MATCH(CONCATENATE(CHOOSE(ROW()-1,"A","B","C","D","E","F","G","H","I","J","K","L","M"),COLUMN()," ",CHOOSE(COLUMN()-1,"A","B","C","D","E","F","G","H","I","J","K","L","M"),ROW()),Calculs!$S$23:$S$106,0),1)="","",IF(INDEX(Calculs!$O$23:$O$106,MATCH(CONCATENATE(CHOOSE(ROW()-1,"A","B","C","D","E","F","G","H","I","J","K","L","M"),COLUMN()," ",CHOOSE(COLUMN()-1,"A","B","C","D","E","F","G","H","I","J","K","L","M"),ROW()),Calculs!$S$23:$S$106,0),1)=(ROW()-3),1,0))</f>
        <v/>
      </c>
      <c r="E5" s="75" t="str">
        <f aca="false">IF(INDEX(Calculs!$O$23:$O$106,MATCH(CONCATENATE(CHOOSE(COLUMN()-2,"M","N","O","P","Q","R","S","T","U","V","W","X","Y"),ROW()," ",CHOOSE(ROW()-1,"M","N","O","P","Q","R","S","T","U","V","W","X","Y"),COLUMN()-1),Calculs!$S$23:$S$106,0),1)="","",IF(INDEX(Calculs!$O$23:$O$106,MATCH(CONCATENATE(CHOOSE(COLUMN()-2,"M","N","O","P","Q","R","S","T","U","V","W","X","Y"),ROW()," ",CHOOSE(ROW()-1,"M","N","O","P","Q","R","S","T","U","V","W","X","Y"),COLUMN()-1),Calculs!$S$23:$S$106,0),1)=(ROW()-3),1,0))</f>
        <v/>
      </c>
      <c r="F5" s="76"/>
      <c r="G5" s="77"/>
      <c r="H5" s="78" t="str">
        <f aca="false">IF(INDEX(Calculs!$O$23:$O$106,MATCH(CONCATENATE(CHOOSE(COLUMN()-3,"A","B","C","D","E","F","G","H","I","J","K","L","M"),ROW()," ",CHOOSE(ROW()-1,"A","B","C","D","E","F","G","H","I","J","K","L","M"),COLUMN()-2),Calculs!$S$23:$S$106,0),1)="","",IF(INDEX(Calculs!$O$23:$O$106,MATCH(CONCATENATE(CHOOSE(COLUMN()-3,"A","B","C","D","E","F","G","H","I","J","K","L","M"),ROW()," ",CHOOSE(ROW()-1,"A","B","C","D","E","F","G","H","I","J","K","L","M"),COLUMN()-2),Calculs!$S$23:$S$106,0),1)=(ROW()-3),1,0))</f>
        <v/>
      </c>
      <c r="I5" s="75" t="str">
        <f aca="false">IF(INDEX(Calculs!$O$23:$O$106,MATCH(CONCATENATE(CHOOSE(ROW()-1,"M","N","O","P","Q","R","S","T","U","V","W","X","Y"),COLUMN()-3," ",CHOOSE(COLUMN()-4,"M","N","O","P","Q","R","S","T","U","V","W","X","Y"),ROW()),Calculs!$S$23:$S$106,0),1)="","",IF(INDEX(Calculs!$O$23:$O$106,MATCH(CONCATENATE(CHOOSE(ROW()-1,"M","N","O","P","Q","R","S","T","U","V","W","X","Y"),COLUMN()-3," ",CHOOSE(COLUMN()-4,"M","N","O","P","Q","R","S","T","U","V","W","X","Y"),ROW()),Calculs!$S$23:$S$106,0),1)=(ROW()-3),1,0))</f>
        <v/>
      </c>
      <c r="J5" s="78" t="str">
        <f aca="false">IF(INDEX(Calculs!$O$23:$O$106,MATCH(CONCATENATE(CHOOSE(COLUMN()-4,"A","B","C","D","E","F","G","H","I","J","K","L","M"),ROW()," ",CHOOSE(ROW()-1,"A","B","C","D","E","F","G","H","I","J","K","L","M"),COLUMN()-3),Calculs!$S$23:$S$106,0),1)="","",IF(INDEX(Calculs!$O$23:$O$106,MATCH(CONCATENATE(CHOOSE(COLUMN()-4,"A","B","C","D","E","F","G","H","I","J","K","L","M"),ROW()," ",CHOOSE(ROW()-1,"A","B","C","D","E","F","G","H","I","J","K","L","M"),COLUMN()-3),Calculs!$S$23:$S$106,0),1)=(ROW()-3),1,0))</f>
        <v/>
      </c>
      <c r="K5" s="75" t="str">
        <f aca="false">IF(INDEX(Calculs!$O$23:$O$106,MATCH(CONCATENATE(CHOOSE(ROW()-1,"M","N","O","P","Q","R","S","T","U","V","W","X","Y"),COLUMN()-4," ",CHOOSE(COLUMN()-5,"M","N","O","P","Q","R","S","T","U","V","W","X","Y"),ROW()),Calculs!$S$23:$S$106,0),1)="","",IF(INDEX(Calculs!$O$23:$O$106,MATCH(CONCATENATE(CHOOSE(ROW()-1,"M","N","O","P","Q","R","S","T","U","V","W","X","Y"),COLUMN()-4," ",CHOOSE(COLUMN()-5,"M","N","O","P","Q","R","S","T","U","V","W","X","Y"),ROW()),Calculs!$S$23:$S$106,0),1)=(ROW()-3),1,0))</f>
        <v/>
      </c>
      <c r="L5" s="78" t="str">
        <f aca="false">IF(INDEX(Calculs!$O$23:$O$106,MATCH(CONCATENATE(CHOOSE(COLUMN()-5,"A","B","C","D","E","F","G","H","I","J","K","L","M"),ROW()," ",CHOOSE(ROW()-1,"A","B","C","D","E","F","G","H","I","J","K","L","M"),COLUMN()-4),Calculs!$S$23:$S$106,0),1)="","",IF(INDEX(Calculs!$O$23:$O$106,MATCH(CONCATENATE(CHOOSE(COLUMN()-5,"A","B","C","D","E","F","G","H","I","J","K","L","M"),ROW()," ",CHOOSE(ROW()-1,"A","B","C","D","E","F","G","H","I","J","K","L","M"),COLUMN()-4),Calculs!$S$23:$S$106,0),1)=(ROW()-3),1,0))</f>
        <v/>
      </c>
      <c r="M5" s="75" t="str">
        <f aca="false">IF(INDEX(Calculs!$O$23:$O$106,MATCH(CONCATENATE(CHOOSE(ROW()-1,"M","N","O","P","Q","R","S","T","U","V","W","X","Y"),COLUMN()-5," ",CHOOSE(COLUMN()-6,"M","N","O","P","Q","R","S","T","U","V","W","X","Y"),ROW()),Calculs!$S$23:$S$106,0),1)="","",IF(INDEX(Calculs!$O$23:$O$106,MATCH(CONCATENATE(CHOOSE(ROW()-1,"M","N","O","P","Q","R","S","T","U","V","W","X","Y"),COLUMN()-5," ",CHOOSE(COLUMN()-6,"M","N","O","P","Q","R","S","T","U","V","W","X","Y"),ROW()),Calculs!$S$23:$S$106,0),1)=(ROW()-3),1,0))</f>
        <v/>
      </c>
      <c r="N5" s="78" t="str">
        <f aca="false">IF(INDEX(Calculs!$O$23:$O$106,MATCH(CONCATENATE(CHOOSE(COLUMN()-6,"A","B","C","D","E","F","G","H","I","J","K","L","M"),ROW()," ",CHOOSE(ROW()-1,"A","B","C","D","E","F","G","H","I","J","K","L","M"),COLUMN()-5),Calculs!$S$23:$S$106,0),1)="","",IF(INDEX(Calculs!$O$23:$O$106,MATCH(CONCATENATE(CHOOSE(COLUMN()-6,"A","B","C","D","E","F","G","H","I","J","K","L","M"),ROW()," ",CHOOSE(ROW()-1,"A","B","C","D","E","F","G","H","I","J","K","L","M"),COLUMN()-5),Calculs!$S$23:$S$106,0),1)=(ROW()-3),1,0))</f>
        <v/>
      </c>
      <c r="O5" s="75" t="str">
        <f aca="false">IF(INDEX(Calculs!$O$23:$O$106,MATCH(CONCATENATE(CHOOSE(ROW()-1,"M","N","O","P","Q","R","S","T","U","V","W","X","Y"),COLUMN()-6," ",CHOOSE(COLUMN()-7,"M","N","O","P","Q","R","S","T","U","V","W","X","Y"),ROW()),Calculs!$S$23:$S$106,0),1)="","",IF(INDEX(Calculs!$O$23:$O$106,MATCH(CONCATENATE(CHOOSE(ROW()-1,"M","N","O","P","Q","R","S","T","U","V","W","X","Y"),COLUMN()-6," ",CHOOSE(COLUMN()-7,"M","N","O","P","Q","R","S","T","U","V","W","X","Y"),ROW()),Calculs!$S$23:$S$106,0),1)=(ROW()-3),1,0))</f>
        <v/>
      </c>
      <c r="P5" s="78" t="str">
        <f aca="false">IF(INDEX(Calculs!$O$23:$O$106,MATCH(CONCATENATE(CHOOSE(ROW()-1,"A","B","C","D","E","F","G","H","I","J","K","L","M"),COLUMN()-6," ",CHOOSE(COLUMN()-7,"A","B","C","D","E","F","G","H","I","J","K","L","M"),ROW()),Calculs!$S$23:$S$106,0),1)="","",IF(INDEX(Calculs!$O$23:$O$106,MATCH(CONCATENATE(CHOOSE(ROW()-1,"A","B","C","D","E","F","G","H","I","J","K","L","M"),COLUMN()-6," ",CHOOSE(COLUMN()-7,"A","B","C","D","E","F","G","H","I","J","K","L","M"),ROW()),Calculs!$S$23:$S$106,0),1)=(ROW()-3),1,0))</f>
        <v/>
      </c>
      <c r="Q5" s="75" t="str">
        <f aca="false">IF(INDEX(Calculs!$O$23:$O$106,MATCH(CONCATENATE(CHOOSE(COLUMN()-8,"M","N","O","P","Q","R","S","T","U","V","W","X","Y"),ROW()," ",CHOOSE(ROW()-1,"M","N","O","P","Q","R","S","T","U","V","W","X","Y"),COLUMN()-7),Calculs!$S$23:$S$106,0),1)="","",IF(INDEX(Calculs!$O$23:$O$106,MATCH(CONCATENATE(CHOOSE(COLUMN()-8,"M","N","O","P","Q","R","S","T","U","V","W","X","Y"),ROW()," ",CHOOSE(ROW()-1,"M","N","O","P","Q","R","S","T","U","V","W","X","Y"),COLUMN()-7),Calculs!$S$23:$S$106,0),1)=(ROW()-3),1,0))</f>
        <v/>
      </c>
      <c r="R5" s="78" t="str">
        <f aca="false">IF(INDEX(Calculs!$O$23:$O$106,MATCH(CONCATENATE(CHOOSE(ROW()-1,"A","B","C","D","E","F","G","H","I","J","K","L","M"),COLUMN()-7," ",CHOOSE(COLUMN()-8,"A","B","C","D","E","F","G","H","I","J","K","L","M"),ROW()),Calculs!$S$23:$S$106,0),1)="","",IF(INDEX(Calculs!$O$23:$O$106,MATCH(CONCATENATE(CHOOSE(ROW()-1,"A","B","C","D","E","F","G","H","I","J","K","L","M"),COLUMN()-7," ",CHOOSE(COLUMN()-8,"A","B","C","D","E","F","G","H","I","J","K","L","M"),ROW()),Calculs!$S$23:$S$106,0),1)=(ROW()-3),1,0))</f>
        <v/>
      </c>
      <c r="S5" s="79" t="str">
        <f aca="false">IF(INDEX(Calculs!$O$23:$O$106,MATCH(CONCATENATE(CHOOSE(COLUMN()-9,"M","N","O","P","Q","R","S","T","U","V","W","X","Y"),ROW()," ",CHOOSE(ROW()-1,"M","N","O","P","Q","R","S","T","U","V","W","X","Y"),COLUMN()-8),Calculs!$S$23:$S$106,0),1)="","",IF(INDEX(Calculs!$O$23:$O$106,MATCH(CONCATENATE(CHOOSE(COLUMN()-9,"M","N","O","P","Q","R","S","T","U","V","W","X","Y"),ROW()," ",CHOOSE(ROW()-1,"M","N","O","P","Q","R","S","T","U","V","W","X","Y"),COLUMN()-8),Calculs!$S$23:$S$106,0),1)=(ROW()-3),1,0))</f>
        <v/>
      </c>
      <c r="T5" s="80"/>
      <c r="U5" s="81" t="str">
        <f aca="false">IF(AND($D5="",$E5="",$F5="",$G5="",$H5="",$I5="",$J5="",$K5="",$L5="",$M5="",$N5="",$O5="",$P5="",$Q5="",$R5="",$S5=""),"",SUM($D5:$T5))</f>
        <v/>
      </c>
      <c r="V5" s="82" t="str">
        <f aca="false">IF($U5="","",ROUND(100*SUM($D5:$T5)/COUNT($D5:$S5),1))</f>
        <v/>
      </c>
      <c r="W5" s="83" t="str">
        <f aca="false">IF($Y$13=0,"",IF($U5="","",INDEX($Z$4:$Z$11,MATCH($V5,$Y$4:$Y$11,0))))</f>
        <v/>
      </c>
      <c r="X5" s="70" t="n">
        <f aca="false">COUNTIF(Calculs!$O$23:$O$106,CONCATENATE("=",Calculs!$B5))</f>
        <v>0</v>
      </c>
      <c r="Y5" s="71" t="e">
        <f aca="false">LARGE($V$4:$V$11,$Z5)</f>
        <v>#VALUE!</v>
      </c>
      <c r="Z5" s="71" t="n">
        <v>2</v>
      </c>
      <c r="AA5" s="72" t="str">
        <f aca="false">IF(Calculs!$O$110=Calculs!$P$111,INDEX($B$4:$B$11,MATCH($Z5,$W$4:$W$11,0),1),"")</f>
        <v/>
      </c>
      <c r="AB5" s="55"/>
    </row>
    <row r="6" customFormat="false" ht="16.7" hidden="false" customHeight="true" outlineLevel="0" collapsed="false">
      <c r="B6" s="84" t="str">
        <f aca="false">Participants!$G7</f>
        <v/>
      </c>
      <c r="C6" s="84"/>
      <c r="D6" s="74" t="str">
        <f aca="false">IF(INDEX(Calculs!$O$23:$O$106,MATCH(CONCATENATE(CHOOSE(ROW()-1,"A","B","C","D","E","F","G","H","I","J","K","L","M"),COLUMN()," ",CHOOSE(COLUMN()-1,"A","B","C","D","E","F","G","H","I","J","K","L","M"),ROW()),Calculs!$S$23:$S$106,0),1)="","",IF(INDEX(Calculs!$O$23:$O$106,MATCH(CONCATENATE(CHOOSE(ROW()-1,"A","B","C","D","E","F","G","H","I","J","K","L","M"),COLUMN()," ",CHOOSE(COLUMN()-1,"A","B","C","D","E","F","G","H","I","J","K","L","M"),ROW()),Calculs!$S$23:$S$106,0),1)=(ROW()-3),1,0))</f>
        <v/>
      </c>
      <c r="E6" s="75" t="str">
        <f aca="false">IF(INDEX(Calculs!$O$23:$O$106,MATCH(CONCATENATE(CHOOSE(COLUMN()-2,"M","N","O","P","Q","R","S","T","U","V","W","X","Y"),ROW()," ",CHOOSE(ROW()-1,"M","N","O","P","Q","R","S","T","U","V","W","X","Y"),COLUMN()-1),Calculs!$S$23:$S$106,0),1)="","",IF(INDEX(Calculs!$O$23:$O$106,MATCH(CONCATENATE(CHOOSE(COLUMN()-2,"M","N","O","P","Q","R","S","T","U","V","W","X","Y"),ROW()," ",CHOOSE(ROW()-1,"M","N","O","P","Q","R","S","T","U","V","W","X","Y"),COLUMN()-1),Calculs!$S$23:$S$106,0),1)=(ROW()-3),1,0))</f>
        <v/>
      </c>
      <c r="F6" s="78" t="str">
        <f aca="false">IF(INDEX(Calculs!$O$23:$O$106,MATCH(CONCATENATE(CHOOSE(ROW()-1,"A","B","C","D","E","F","G","H","I","J","K","L","M"),COLUMN()-1," ",CHOOSE(COLUMN()-2,"A","B","C","D","E","F","G","H","I","J","K","L","M"),ROW()),Calculs!$S$23:$S$106,0),1)="","",IF(INDEX(Calculs!$O$23:$O$106,MATCH(CONCATENATE(CHOOSE(ROW()-1,"A","B","C","D","E","F","G","H","I","J","K","L","M"),COLUMN()-1," ",CHOOSE(COLUMN()-2,"A","B","C","D","E","F","G","H","I","J","K","L","M"),ROW()),Calculs!$S$23:$S$106,0),1)=(ROW()-3),1,0))</f>
        <v/>
      </c>
      <c r="G6" s="75" t="str">
        <f aca="false">IF(INDEX(Calculs!$O$23:$O$106,MATCH(CONCATENATE(CHOOSE(COLUMN()-3,"M","N","O","P","Q","R","S","T","U","V","W","X","Y"),ROW()," ",CHOOSE(ROW()-1,"M","N","O","P","Q","R","S","T","U","V","W","X","Y"),COLUMN()-2),Calculs!$S$23:$S$106,0),1)="","",IF(INDEX(Calculs!$O$23:$O$106,MATCH(CONCATENATE(CHOOSE(COLUMN()-3,"M","N","O","P","Q","R","S","T","U","V","W","X","Y"),ROW()," ",CHOOSE(ROW()-1,"M","N","O","P","Q","R","S","T","U","V","W","X","Y"),COLUMN()-2),Calculs!$S$23:$S$106,0),1)=(ROW()-3),1,0))</f>
        <v/>
      </c>
      <c r="H6" s="76"/>
      <c r="I6" s="77"/>
      <c r="J6" s="78" t="str">
        <f aca="false">IF(INDEX(Calculs!$O$23:$O$106,MATCH(CONCATENATE(CHOOSE(COLUMN()-4,"A","B","C","D","E","F","G","H","I","J","K","L","M"),ROW()," ",CHOOSE(ROW()-1,"A","B","C","D","E","F","G","H","I","J","K","L","M"),COLUMN()-3),Calculs!$S$23:$S$106,0),1)="","",IF(INDEX(Calculs!$O$23:$O$106,MATCH(CONCATENATE(CHOOSE(COLUMN()-4,"A","B","C","D","E","F","G","H","I","J","K","L","M"),ROW()," ",CHOOSE(ROW()-1,"A","B","C","D","E","F","G","H","I","J","K","L","M"),COLUMN()-3),Calculs!$S$23:$S$106,0),1)=(ROW()-3),1,0))</f>
        <v/>
      </c>
      <c r="K6" s="75" t="str">
        <f aca="false">IF(INDEX(Calculs!$O$23:$O$106,MATCH(CONCATENATE(CHOOSE(ROW()-1,"M","N","O","P","Q","R","S","T","U","V","W","X","Y"),COLUMN()-4," ",CHOOSE(COLUMN()-5,"M","N","O","P","Q","R","S","T","U","V","W","X","Y"),ROW()),Calculs!$S$23:$S$106,0),1)="","",IF(INDEX(Calculs!$O$23:$O$106,MATCH(CONCATENATE(CHOOSE(ROW()-1,"M","N","O","P","Q","R","S","T","U","V","W","X","Y"),COLUMN()-4," ",CHOOSE(COLUMN()-5,"M","N","O","P","Q","R","S","T","U","V","W","X","Y"),ROW()),Calculs!$S$23:$S$106,0),1)=(ROW()-3),1,0))</f>
        <v/>
      </c>
      <c r="L6" s="78" t="str">
        <f aca="false">IF(INDEX(Calculs!$O$23:$O$106,MATCH(CONCATENATE(CHOOSE(COLUMN()-5,"A","B","C","D","E","F","G","H","I","J","K","L","M"),ROW()," ",CHOOSE(ROW()-1,"A","B","C","D","E","F","G","H","I","J","K","L","M"),COLUMN()-4),Calculs!$S$23:$S$106,0),1)="","",IF(INDEX(Calculs!$O$23:$O$106,MATCH(CONCATENATE(CHOOSE(COLUMN()-5,"A","B","C","D","E","F","G","H","I","J","K","L","M"),ROW()," ",CHOOSE(ROW()-1,"A","B","C","D","E","F","G","H","I","J","K","L","M"),COLUMN()-4),Calculs!$S$23:$S$106,0),1)=(ROW()-3),1,0))</f>
        <v/>
      </c>
      <c r="M6" s="75" t="str">
        <f aca="false">IF(INDEX(Calculs!$O$23:$O$106,MATCH(CONCATENATE(CHOOSE(ROW()-1,"M","N","O","P","Q","R","S","T","U","V","W","X","Y"),COLUMN()-5," ",CHOOSE(COLUMN()-6,"M","N","O","P","Q","R","S","T","U","V","W","X","Y"),ROW()),Calculs!$S$23:$S$106,0),1)="","",IF(INDEX(Calculs!$O$23:$O$106,MATCH(CONCATENATE(CHOOSE(ROW()-1,"M","N","O","P","Q","R","S","T","U","V","W","X","Y"),COLUMN()-5," ",CHOOSE(COLUMN()-6,"M","N","O","P","Q","R","S","T","U","V","W","X","Y"),ROW()),Calculs!$S$23:$S$106,0),1)=(ROW()-3),1,0))</f>
        <v/>
      </c>
      <c r="N6" s="78" t="str">
        <f aca="false">IF(INDEX(Calculs!$O$23:$O$106,MATCH(CONCATENATE(CHOOSE(COLUMN()-6,"A","B","C","D","E","F","G","H","I","J","K","L","M"),ROW()," ",CHOOSE(ROW()-1,"A","B","C","D","E","F","G","H","I","J","K","L","M"),COLUMN()-5),Calculs!$S$23:$S$106,0),1)="","",IF(INDEX(Calculs!$O$23:$O$106,MATCH(CONCATENATE(CHOOSE(COLUMN()-6,"A","B","C","D","E","F","G","H","I","J","K","L","M"),ROW()," ",CHOOSE(ROW()-1,"A","B","C","D","E","F","G","H","I","J","K","L","M"),COLUMN()-5),Calculs!$S$23:$S$106,0),1)=(ROW()-3),1,0))</f>
        <v/>
      </c>
      <c r="O6" s="75" t="str">
        <f aca="false">IF(INDEX(Calculs!$O$23:$O$106,MATCH(CONCATENATE(CHOOSE(ROW()-1,"M","N","O","P","Q","R","S","T","U","V","W","X","Y"),COLUMN()-6," ",CHOOSE(COLUMN()-7,"M","N","O","P","Q","R","S","T","U","V","W","X","Y"),ROW()),Calculs!$S$23:$S$106,0),1)="","",IF(INDEX(Calculs!$O$23:$O$106,MATCH(CONCATENATE(CHOOSE(ROW()-1,"M","N","O","P","Q","R","S","T","U","V","W","X","Y"),COLUMN()-6," ",CHOOSE(COLUMN()-7,"M","N","O","P","Q","R","S","T","U","V","W","X","Y"),ROW()),Calculs!$S$23:$S$106,0),1)=(ROW()-3),1,0))</f>
        <v/>
      </c>
      <c r="P6" s="78" t="str">
        <f aca="false">IF(INDEX(Calculs!$O$23:$O$106,MATCH(CONCATENATE(CHOOSE(COLUMN()-7,"A","B","C","D","E","F","G","H","I","J","K","L","M"),ROW()," ",CHOOSE(ROW()-1,"A","B","C","D","E","F","G","H","I","J","K","L","M"),COLUMN()-6),Calculs!$S$23:$S$106,0),1)="","",IF(INDEX(Calculs!$O$23:$O$106,MATCH(CONCATENATE(CHOOSE(COLUMN()-7,"A","B","C","D","E","F","G","H","I","J","K","L","M"),ROW()," ",CHOOSE(ROW()-1,"A","B","C","D","E","F","G","H","I","J","K","L","M"),COLUMN()-6),Calculs!$S$23:$S$106,0),1)=(ROW()-3),1,0))</f>
        <v/>
      </c>
      <c r="Q6" s="75" t="str">
        <f aca="false">IF(INDEX(Calculs!$O$23:$O$106,MATCH(CONCATENATE(CHOOSE(ROW()-1,"M","N","O","P","Q","R","S","T","U","V","W","X","Y"),COLUMN()-7," ",CHOOSE(COLUMN()-8,"M","N","O","P","Q","R","S","T","U","V","W","X","Y"),ROW()),Calculs!$S$23:$S$106,0),1)="","",IF(INDEX(Calculs!$O$23:$O$106,MATCH(CONCATENATE(CHOOSE(ROW()-1,"M","N","O","P","Q","R","S","T","U","V","W","X","Y"),COLUMN()-7," ",CHOOSE(COLUMN()-8,"M","N","O","P","Q","R","S","T","U","V","W","X","Y"),ROW()),Calculs!$S$23:$S$106,0),1)=(ROW()-3),1,0))</f>
        <v/>
      </c>
      <c r="R6" s="78" t="str">
        <f aca="false">IF(INDEX(Calculs!$O$23:$O$106,MATCH(CONCATENATE(CHOOSE(ROW()-1,"A","B","C","D","E","F","G","H","I","J","K","L","M"),COLUMN()-7," ",CHOOSE(COLUMN()-8,"A","B","C","D","E","F","G","H","I","J","K","L","M"),ROW()),Calculs!$S$23:$S$106,0),1)="","",IF(INDEX(Calculs!$O$23:$O$106,MATCH(CONCATENATE(CHOOSE(ROW()-1,"A","B","C","D","E","F","G","H","I","J","K","L","M"),COLUMN()-7," ",CHOOSE(COLUMN()-8,"A","B","C","D","E","F","G","H","I","J","K","L","M"),ROW()),Calculs!$S$23:$S$106,0),1)=(ROW()-3),1,0))</f>
        <v/>
      </c>
      <c r="S6" s="79" t="str">
        <f aca="false">IF(INDEX(Calculs!$O$23:$O$106,MATCH(CONCATENATE(CHOOSE(COLUMN()-9,"M","N","O","P","Q","R","S","T","U","V","W","X","Y"),ROW()," ",CHOOSE(ROW()-1,"M","N","O","P","Q","R","S","T","U","V","W","X","Y"),COLUMN()-8),Calculs!$S$23:$S$106,0),1)="","",IF(INDEX(Calculs!$O$23:$O$106,MATCH(CONCATENATE(CHOOSE(COLUMN()-9,"M","N","O","P","Q","R","S","T","U","V","W","X","Y"),ROW()," ",CHOOSE(ROW()-1,"M","N","O","P","Q","R","S","T","U","V","W","X","Y"),COLUMN()-8),Calculs!$S$23:$S$106,0),1)=(ROW()-3),1,0))</f>
        <v/>
      </c>
      <c r="T6" s="80"/>
      <c r="U6" s="81" t="str">
        <f aca="false">IF(AND($D6="",$E6="",$F6="",$G6="",$H6="",$I6="",$J6="",$K6="",$L6="",$M6="",$N6="",$O6="",$P6="",$Q6="",$R6="",$S6=""),"",SUM($D6:$T6))</f>
        <v/>
      </c>
      <c r="V6" s="82" t="str">
        <f aca="false">IF($U6="","",ROUND(100*SUM($D6:$T6)/COUNT($D6:$S6),1))</f>
        <v/>
      </c>
      <c r="W6" s="83" t="str">
        <f aca="false">IF($Y$13=0,"",IF($U6="","",INDEX($Z$4:$Z$11,MATCH($V6,$Y$4:$Y$11,0))))</f>
        <v/>
      </c>
      <c r="X6" s="70" t="n">
        <f aca="false">COUNTIF(Calculs!$O$23:$O$106,CONCATENATE("=",Calculs!$B6))</f>
        <v>0</v>
      </c>
      <c r="Y6" s="71" t="e">
        <f aca="false">LARGE($V$4:$V$11,$Z6)</f>
        <v>#VALUE!</v>
      </c>
      <c r="Z6" s="71" t="n">
        <v>3</v>
      </c>
      <c r="AA6" s="72" t="str">
        <f aca="false">IF(Calculs!$O$110=Calculs!$P$111,INDEX($B$4:$B$11,MATCH($Z6,$W$4:$W$11,0),1),"")</f>
        <v/>
      </c>
      <c r="AB6" s="55"/>
    </row>
    <row r="7" customFormat="false" ht="16.7" hidden="false" customHeight="true" outlineLevel="0" collapsed="false">
      <c r="B7" s="84" t="str">
        <f aca="false">Participants!$G8</f>
        <v/>
      </c>
      <c r="C7" s="84"/>
      <c r="D7" s="74" t="str">
        <f aca="false">IF(INDEX(Calculs!$O$23:$O$106,MATCH(CONCATENATE(CHOOSE(ROW()-1,"A","B","C","D","E","F","G","H","I","J","K","L","M"),COLUMN()," ",CHOOSE(COLUMN()-1,"A","B","C","D","E","F","G","H","I","J","K","L","M"),ROW()),Calculs!$S$23:$S$106,0),1)="","",IF(INDEX(Calculs!$O$23:$O$106,MATCH(CONCATENATE(CHOOSE(ROW()-1,"A","B","C","D","E","F","G","H","I","J","K","L","M"),COLUMN()," ",CHOOSE(COLUMN()-1,"A","B","C","D","E","F","G","H","I","J","K","L","M"),ROW()),Calculs!$S$23:$S$106,0),1)=(ROW()-3),1,0))</f>
        <v/>
      </c>
      <c r="E7" s="75" t="str">
        <f aca="false">IF(INDEX(Calculs!$O$23:$O$106,MATCH(CONCATENATE(CHOOSE(COLUMN()-2,"M","N","O","P","Q","R","S","T","U","V","W","X","Y"),ROW()," ",CHOOSE(ROW()-1,"M","N","O","P","Q","R","S","T","U","V","W","X","Y"),COLUMN()-1),Calculs!$S$23:$S$106,0),1)="","",IF(INDEX(Calculs!$O$23:$O$106,MATCH(CONCATENATE(CHOOSE(COLUMN()-2,"M","N","O","P","Q","R","S","T","U","V","W","X","Y"),ROW()," ",CHOOSE(ROW()-1,"M","N","O","P","Q","R","S","T","U","V","W","X","Y"),COLUMN()-1),Calculs!$S$23:$S$106,0),1)=(ROW()-3),1,0))</f>
        <v/>
      </c>
      <c r="F7" s="78" t="str">
        <f aca="false">IF(INDEX(Calculs!$O$23:$O$106,MATCH(CONCATENATE(CHOOSE(ROW()-1,"A","B","C","D","E","F","G","H","I","J","K","L","M"),COLUMN()-1," ",CHOOSE(COLUMN()-2,"A","B","C","D","E","F","G","H","I","J","K","L","M"),ROW()),Calculs!$S$23:$S$106,0),1)="","",IF(INDEX(Calculs!$O$23:$O$106,MATCH(CONCATENATE(CHOOSE(ROW()-1,"A","B","C","D","E","F","G","H","I","J","K","L","M"),COLUMN()-1," ",CHOOSE(COLUMN()-2,"A","B","C","D","E","F","G","H","I","J","K","L","M"),ROW()),Calculs!$S$23:$S$106,0),1)=(ROW()-3),1,0))</f>
        <v/>
      </c>
      <c r="G7" s="75" t="str">
        <f aca="false">IF(INDEX(Calculs!$O$23:$O$106,MATCH(CONCATENATE(CHOOSE(COLUMN()-3,"M","N","O","P","Q","R","S","T","U","V","W","X","Y"),ROW()," ",CHOOSE(ROW()-1,"M","N","O","P","Q","R","S","T","U","V","W","X","Y"),COLUMN()-2),Calculs!$S$23:$S$106,0),1)="","",IF(INDEX(Calculs!$O$23:$O$106,MATCH(CONCATENATE(CHOOSE(COLUMN()-3,"M","N","O","P","Q","R","S","T","U","V","W","X","Y"),ROW()," ",CHOOSE(ROW()-1,"M","N","O","P","Q","R","S","T","U","V","W","X","Y"),COLUMN()-2),Calculs!$S$23:$S$106,0),1)=(ROW()-3),1,0))</f>
        <v/>
      </c>
      <c r="H7" s="78" t="str">
        <f aca="false">IF(INDEX(Calculs!$O$23:$O$106,MATCH(CONCATENATE(CHOOSE(ROW()-1,"A","B","C","D","E","F","G","H","I","J","K","L","M"),COLUMN()-2," ",CHOOSE(COLUMN()-3,"A","B","C","D","E","F","G","H","I","J","K","L","M"),ROW()),Calculs!$S$23:$S$106,0),1)="","",IF(INDEX(Calculs!$O$23:$O$106,MATCH(CONCATENATE(CHOOSE(ROW()-1,"A","B","C","D","E","F","G","H","I","J","K","L","M"),COLUMN()-2," ",CHOOSE(COLUMN()-3,"A","B","C","D","E","F","G","H","I","J","K","L","M"),ROW()),Calculs!$S$23:$S$106,0),1)=(ROW()-3),1,0))</f>
        <v/>
      </c>
      <c r="I7" s="75" t="str">
        <f aca="false">IF(INDEX(Calculs!$O$23:$O$106,MATCH(CONCATENATE(CHOOSE(COLUMN()-4,"M","N","O","P","Q","R","S","T","U","V","W","X","Y"),ROW()," ",CHOOSE(ROW()-1,"M","N","O","P","Q","R","S","T","U","V","W","X","Y"),COLUMN()-3),Calculs!$S$23:$S$106,0),1)="","",IF(INDEX(Calculs!$O$23:$O$106,MATCH(CONCATENATE(CHOOSE(COLUMN()-4,"M","N","O","P","Q","R","S","T","U","V","W","X","Y"),ROW()," ",CHOOSE(ROW()-1,"M","N","O","P","Q","R","S","T","U","V","W","X","Y"),COLUMN()-3),Calculs!$S$23:$S$106,0),1)=(ROW()-3),1,0))</f>
        <v/>
      </c>
      <c r="J7" s="76"/>
      <c r="K7" s="77"/>
      <c r="L7" s="78" t="str">
        <f aca="false">IF(INDEX(Calculs!$O$23:$O$106,MATCH(CONCATENATE(CHOOSE(COLUMN()-5,"A","B","C","D","E","F","G","H","I","J","K","L","M"),ROW()," ",CHOOSE(ROW()-1,"A","B","C","D","E","F","G","H","I","J","K","L","M"),COLUMN()-4),Calculs!$S$23:$S$106,0),1)="","",IF(INDEX(Calculs!$O$23:$O$106,MATCH(CONCATENATE(CHOOSE(COLUMN()-5,"A","B","C","D","E","F","G","H","I","J","K","L","M"),ROW()," ",CHOOSE(ROW()-1,"A","B","C","D","E","F","G","H","I","J","K","L","M"),COLUMN()-4),Calculs!$S$23:$S$106,0),1)=(ROW()-3),1,0))</f>
        <v/>
      </c>
      <c r="M7" s="75" t="str">
        <f aca="false">IF(INDEX(Calculs!$O$23:$O$106,MATCH(CONCATENATE(CHOOSE(ROW()-1,"M","N","O","P","Q","R","S","T","U","V","W","X","Y"),COLUMN()-5," ",CHOOSE(COLUMN()-6,"M","N","O","P","Q","R","S","T","U","V","W","X","Y"),ROW()),Calculs!$S$23:$S$106,0),1)="","",IF(INDEX(Calculs!$O$23:$O$106,MATCH(CONCATENATE(CHOOSE(ROW()-1,"M","N","O","P","Q","R","S","T","U","V","W","X","Y"),COLUMN()-5," ",CHOOSE(COLUMN()-6,"M","N","O","P","Q","R","S","T","U","V","W","X","Y"),ROW()),Calculs!$S$23:$S$106,0),1)=(ROW()-3),1,0))</f>
        <v/>
      </c>
      <c r="N7" s="78" t="str">
        <f aca="false">IF(INDEX(Calculs!$O$23:$O$106,MATCH(CONCATENATE(CHOOSE(COLUMN()-6,"A","B","C","D","E","F","G","H","I","J","K","L","M"),ROW()," ",CHOOSE(ROW()-1,"A","B","C","D","E","F","G","H","I","J","K","L","M"),COLUMN()-5),Calculs!$S$23:$S$106,0),1)="","",IF(INDEX(Calculs!$O$23:$O$106,MATCH(CONCATENATE(CHOOSE(COLUMN()-6,"A","B","C","D","E","F","G","H","I","J","K","L","M"),ROW()," ",CHOOSE(ROW()-1,"A","B","C","D","E","F","G","H","I","J","K","L","M"),COLUMN()-5),Calculs!$S$23:$S$106,0),1)=(ROW()-3),1,0))</f>
        <v/>
      </c>
      <c r="O7" s="75" t="str">
        <f aca="false">IF(INDEX(Calculs!$O$23:$O$106,MATCH(CONCATENATE(CHOOSE(ROW()-1,"M","N","O","P","Q","R","S","T","U","V","W","X","Y"),COLUMN()-6," ",CHOOSE(COLUMN()-7,"M","N","O","P","Q","R","S","T","U","V","W","X","Y"),ROW()),Calculs!$S$23:$S$106,0),1)="","",IF(INDEX(Calculs!$O$23:$O$106,MATCH(CONCATENATE(CHOOSE(ROW()-1,"M","N","O","P","Q","R","S","T","U","V","W","X","Y"),COLUMN()-6," ",CHOOSE(COLUMN()-7,"M","N","O","P","Q","R","S","T","U","V","W","X","Y"),ROW()),Calculs!$S$23:$S$106,0),1)=(ROW()-3),1,0))</f>
        <v/>
      </c>
      <c r="P7" s="78" t="str">
        <f aca="false">IF(INDEX(Calculs!$O$23:$O$106,MATCH(CONCATENATE(CHOOSE(COLUMN()-7,"A","B","C","D","E","F","G","H","I","J","K","L","M"),ROW()," ",CHOOSE(ROW()-1,"A","B","C","D","E","F","G","H","I","J","K","L","M"),COLUMN()-6),Calculs!$S$23:$S$106,0),1)="","",IF(INDEX(Calculs!$O$23:$O$106,MATCH(CONCATENATE(CHOOSE(COLUMN()-7,"A","B","C","D","E","F","G","H","I","J","K","L","M"),ROW()," ",CHOOSE(ROW()-1,"A","B","C","D","E","F","G","H","I","J","K","L","M"),COLUMN()-6),Calculs!$S$23:$S$106,0),1)=(ROW()-3),1,0))</f>
        <v/>
      </c>
      <c r="Q7" s="75" t="str">
        <f aca="false">IF(INDEX(Calculs!$O$23:$O$106,MATCH(CONCATENATE(CHOOSE(ROW()-1,"M","N","O","P","Q","R","S","T","U","V","W","X","Y"),COLUMN()-7," ",CHOOSE(COLUMN()-8,"M","N","O","P","Q","R","S","T","U","V","W","X","Y"),ROW()),Calculs!$S$23:$S$106,0),1)="","",IF(INDEX(Calculs!$O$23:$O$106,MATCH(CONCATENATE(CHOOSE(ROW()-1,"M","N","O","P","Q","R","S","T","U","V","W","X","Y"),COLUMN()-7," ",CHOOSE(COLUMN()-8,"M","N","O","P","Q","R","S","T","U","V","W","X","Y"),ROW()),Calculs!$S$23:$S$106,0),1)=(ROW()-3),1,0))</f>
        <v/>
      </c>
      <c r="R7" s="78" t="str">
        <f aca="false">IF(INDEX(Calculs!$O$23:$O$106,MATCH(CONCATENATE(CHOOSE(COLUMN()-8,"A","B","C","D","E","F","G","H","I","J","K","L","M"),ROW()," ",CHOOSE(ROW()-1,"A","B","C","D","E","F","G","H","I","J","K","L","M"),COLUMN()-7),Calculs!$S$23:$S$106,0),1)="","",IF(INDEX(Calculs!$O$23:$O$106,MATCH(CONCATENATE(CHOOSE(COLUMN()-8,"A","B","C","D","E","F","G","H","I","J","K","L","M"),ROW()," ",CHOOSE(ROW()-1,"A","B","C","D","E","F","G","H","I","J","K","L","M"),COLUMN()-7),Calculs!$S$23:$S$106,0),1)=(ROW()-3),1,0))</f>
        <v/>
      </c>
      <c r="S7" s="79" t="str">
        <f aca="false">IF(INDEX(Calculs!$O$23:$O$106,MATCH(CONCATENATE(CHOOSE(ROW()-1,"M","N","O","P","Q","R","S","T","U","V","W","X","Y"),COLUMN()-8," ",CHOOSE(COLUMN()-9,"M","N","O","P","Q","R","S","T","U","V","W","X","Y"),ROW()),Calculs!$S$23:$S$106,0),1)="","",IF(INDEX(Calculs!$O$23:$O$106,MATCH(CONCATENATE(CHOOSE(ROW()-1,"M","N","O","P","Q","R","S","T","U","V","W","X","Y"),COLUMN()-8," ",CHOOSE(COLUMN()-9,"M","N","O","P","Q","R","S","T","U","V","W","X","Y"),ROW()),Calculs!$S$23:$S$106,0),1)=(ROW()-3),1,0))</f>
        <v/>
      </c>
      <c r="T7" s="80"/>
      <c r="U7" s="81" t="str">
        <f aca="false">IF(AND($D7="",$E7="",$F7="",$G7="",$H7="",$I7="",$J7="",$K7="",$L7="",$M7="",$N7="",$O7="",$P7="",$Q7="",$R7="",$S7=""),"",SUM($D7:$T7))</f>
        <v/>
      </c>
      <c r="V7" s="82" t="str">
        <f aca="false">IF($U7="","",ROUND(100*SUM($D7:$T7)/COUNT($D7:$S7),1))</f>
        <v/>
      </c>
      <c r="W7" s="83" t="str">
        <f aca="false">IF($Y$13=0,"",IF($U7="","",INDEX($Z$4:$Z$11,MATCH($V7,$Y$4:$Y$11,0))))</f>
        <v/>
      </c>
      <c r="X7" s="70" t="n">
        <f aca="false">COUNTIF(Calculs!$O$23:$O$106,CONCATENATE("=",Calculs!$B7))</f>
        <v>0</v>
      </c>
      <c r="Y7" s="71" t="e">
        <f aca="false">LARGE($V$4:$V$11,$Z7)</f>
        <v>#VALUE!</v>
      </c>
      <c r="Z7" s="71" t="n">
        <v>4</v>
      </c>
      <c r="AA7" s="72" t="str">
        <f aca="false">IF(Calculs!$O$110=Calculs!$P$111,INDEX($B$4:$B$11,MATCH($Z7,$W$4:$W$11,0),1),"")</f>
        <v/>
      </c>
      <c r="AB7" s="55"/>
    </row>
    <row r="8" customFormat="false" ht="16.7" hidden="false" customHeight="true" outlineLevel="0" collapsed="false">
      <c r="B8" s="84" t="str">
        <f aca="false">Participants!$G9</f>
        <v/>
      </c>
      <c r="C8" s="84"/>
      <c r="D8" s="74" t="str">
        <f aca="false">IF(INDEX(Calculs!$O$23:$O$106,MATCH(CONCATENATE(CHOOSE(ROW()-1,"A","B","C","D","E","F","G","H","I","J","K","L","M"),COLUMN()," ",CHOOSE(COLUMN()-1,"A","B","C","D","E","F","G","H","I","J","K","L","M"),ROW()),Calculs!$S$23:$S$106,0),1)="","",IF(INDEX(Calculs!$O$23:$O$106,MATCH(CONCATENATE(CHOOSE(ROW()-1,"A","B","C","D","E","F","G","H","I","J","K","L","M"),COLUMN()," ",CHOOSE(COLUMN()-1,"A","B","C","D","E","F","G","H","I","J","K","L","M"),ROW()),Calculs!$S$23:$S$106,0),1)=(ROW()-3),1,0))</f>
        <v/>
      </c>
      <c r="E8" s="75" t="str">
        <f aca="false">IF(INDEX(Calculs!$O$23:$O$106,MATCH(CONCATENATE(CHOOSE(COLUMN()-2,"M","N","O","P","Q","R","S","T","U","V","W","X","Y"),ROW()," ",CHOOSE(ROW()-1,"M","N","O","P","Q","R","S","T","U","V","W","X","Y"),COLUMN()-1),Calculs!$S$23:$S$106,0),1)="","",IF(INDEX(Calculs!$O$23:$O$106,MATCH(CONCATENATE(CHOOSE(COLUMN()-2,"M","N","O","P","Q","R","S","T","U","V","W","X","Y"),ROW()," ",CHOOSE(ROW()-1,"M","N","O","P","Q","R","S","T","U","V","W","X","Y"),COLUMN()-1),Calculs!$S$23:$S$106,0),1)=(ROW()-3),1,0))</f>
        <v/>
      </c>
      <c r="F8" s="78" t="str">
        <f aca="false">IF(INDEX(Calculs!$O$23:$O$106,MATCH(CONCATENATE(CHOOSE(ROW()-1,"A","B","C","D","E","F","G","H","I","J","K","L","M"),COLUMN()-1," ",CHOOSE(COLUMN()-2,"A","B","C","D","E","F","G","H","I","J","K","L","M"),ROW()),Calculs!$S$23:$S$106,0),1)="","",IF(INDEX(Calculs!$O$23:$O$106,MATCH(CONCATENATE(CHOOSE(ROW()-1,"A","B","C","D","E","F","G","H","I","J","K","L","M"),COLUMN()-1," ",CHOOSE(COLUMN()-2,"A","B","C","D","E","F","G","H","I","J","K","L","M"),ROW()),Calculs!$S$23:$S$106,0),1)=(ROW()-3),1,0))</f>
        <v/>
      </c>
      <c r="G8" s="75" t="str">
        <f aca="false">IF(INDEX(Calculs!$O$23:$O$106,MATCH(CONCATENATE(CHOOSE(COLUMN()-3,"M","N","O","P","Q","R","S","T","U","V","W","X","Y"),ROW()," ",CHOOSE(ROW()-1,"M","N","O","P","Q","R","S","T","U","V","W","X","Y"),COLUMN()-2),Calculs!$S$23:$S$106,0),1)="","",IF(INDEX(Calculs!$O$23:$O$106,MATCH(CONCATENATE(CHOOSE(COLUMN()-3,"M","N","O","P","Q","R","S","T","U","V","W","X","Y"),ROW()," ",CHOOSE(ROW()-1,"M","N","O","P","Q","R","S","T","U","V","W","X","Y"),COLUMN()-2),Calculs!$S$23:$S$106,0),1)=(ROW()-3),1,0))</f>
        <v/>
      </c>
      <c r="H8" s="78" t="str">
        <f aca="false">IF(INDEX(Calculs!$O$23:$O$106,MATCH(CONCATENATE(CHOOSE(ROW()-1,"A","B","C","D","E","F","G","H","I","J","K","L","M"),COLUMN()-2," ",CHOOSE(COLUMN()-3,"A","B","C","D","E","F","G","H","I","J","K","L","M"),ROW()),Calculs!$S$23:$S$106,0),1)="","",IF(INDEX(Calculs!$O$23:$O$106,MATCH(CONCATENATE(CHOOSE(ROW()-1,"A","B","C","D","E","F","G","H","I","J","K","L","M"),COLUMN()-2," ",CHOOSE(COLUMN()-3,"A","B","C","D","E","F","G","H","I","J","K","L","M"),ROW()),Calculs!$S$23:$S$106,0),1)=(ROW()-3),1,0))</f>
        <v/>
      </c>
      <c r="I8" s="75" t="str">
        <f aca="false">IF(INDEX(Calculs!$O$23:$O$106,MATCH(CONCATENATE(CHOOSE(COLUMN()-4,"M","N","O","P","Q","R","S","T","U","V","W","X","Y"),ROW()," ",CHOOSE(ROW()-1,"M","N","O","P","Q","R","S","T","U","V","W","X","Y"),COLUMN()-3),Calculs!$S$23:$S$106,0),1)="","",IF(INDEX(Calculs!$O$23:$O$106,MATCH(CONCATENATE(CHOOSE(COLUMN()-4,"M","N","O","P","Q","R","S","T","U","V","W","X","Y"),ROW()," ",CHOOSE(ROW()-1,"M","N","O","P","Q","R","S","T","U","V","W","X","Y"),COLUMN()-3),Calculs!$S$23:$S$106,0),1)=(ROW()-3),1,0))</f>
        <v/>
      </c>
      <c r="J8" s="78" t="str">
        <f aca="false">IF(INDEX(Calculs!$O$23:$O$106,MATCH(CONCATENATE(CHOOSE(ROW()-1,"A","B","C","D","E","F","G","H","I","J","K","L","M"),COLUMN()-3," ",CHOOSE(COLUMN()-4,"A","B","C","D","E","F","G","H","I","J","K","L","M"),ROW()),Calculs!$S$23:$S$106,0),1)="","",IF(INDEX(Calculs!$O$23:$O$106,MATCH(CONCATENATE(CHOOSE(ROW()-1,"A","B","C","D","E","F","G","H","I","J","K","L","M"),COLUMN()-3," ",CHOOSE(COLUMN()-4,"A","B","C","D","E","F","G","H","I","J","K","L","M"),ROW()),Calculs!$S$23:$S$106,0),1)=(ROW()-3),1,0))</f>
        <v/>
      </c>
      <c r="K8" s="75" t="str">
        <f aca="false">IF(INDEX(Calculs!$O$23:$O$106,MATCH(CONCATENATE(CHOOSE(COLUMN()-5,"M","N","O","P","Q","R","S","T","U","V","W","X","Y"),ROW()," ",CHOOSE(ROW()-1,"M","N","O","P","Q","R","S","T","U","V","W","X","Y"),COLUMN()-4),Calculs!$S$23:$S$106,0),1)="","",IF(INDEX(Calculs!$O$23:$O$106,MATCH(CONCATENATE(CHOOSE(COLUMN()-5,"M","N","O","P","Q","R","S","T","U","V","W","X","Y"),ROW()," ",CHOOSE(ROW()-1,"M","N","O","P","Q","R","S","T","U","V","W","X","Y"),COLUMN()-4),Calculs!$S$23:$S$106,0),1)=(ROW()-3),1,0))</f>
        <v/>
      </c>
      <c r="L8" s="76"/>
      <c r="M8" s="77"/>
      <c r="N8" s="78" t="str">
        <f aca="false">IF(INDEX(Calculs!$O$23:$O$106,MATCH(CONCATENATE(CHOOSE(COLUMN()-6,"A","B","C","D","E","F","G","H","I","J","K","L","M"),ROW()," ",CHOOSE(ROW()-1,"A","B","C","D","E","F","G","H","I","J","K","L","M"),COLUMN()-5),Calculs!$S$23:$S$106,0),1)="","",IF(INDEX(Calculs!$O$23:$O$106,MATCH(CONCATENATE(CHOOSE(COLUMN()-6,"A","B","C","D","E","F","G","H","I","J","K","L","M"),ROW()," ",CHOOSE(ROW()-1,"A","B","C","D","E","F","G","H","I","J","K","L","M"),COLUMN()-5),Calculs!$S$23:$S$106,0),1)=(ROW()-3),1,0))</f>
        <v/>
      </c>
      <c r="O8" s="75" t="str">
        <f aca="false">IF(INDEX(Calculs!$O$23:$O$106,MATCH(CONCATENATE(CHOOSE(ROW()-1,"M","N","O","P","Q","R","S","T","U","V","W","X","Y"),COLUMN()-6," ",CHOOSE(COLUMN()-7,"M","N","O","P","Q","R","S","T","U","V","W","X","Y"),ROW()),Calculs!$S$23:$S$106,0),1)="","",IF(INDEX(Calculs!$O$23:$O$106,MATCH(CONCATENATE(CHOOSE(ROW()-1,"M","N","O","P","Q","R","S","T","U","V","W","X","Y"),COLUMN()-6," ",CHOOSE(COLUMN()-7,"M","N","O","P","Q","R","S","T","U","V","W","X","Y"),ROW()),Calculs!$S$23:$S$106,0),1)=(ROW()-3),1,0))</f>
        <v/>
      </c>
      <c r="P8" s="78" t="str">
        <f aca="false">IF(INDEX(Calculs!$O$23:$O$106,MATCH(CONCATENATE(CHOOSE(COLUMN()-7,"A","B","C","D","E","F","G","H","I","J","K","L","M"),ROW()," ",CHOOSE(ROW()-1,"A","B","C","D","E","F","G","H","I","J","K","L","M"),COLUMN()-6),Calculs!$S$23:$S$106,0),1)="","",IF(INDEX(Calculs!$O$23:$O$106,MATCH(CONCATENATE(CHOOSE(COLUMN()-7,"A","B","C","D","E","F","G","H","I","J","K","L","M"),ROW()," ",CHOOSE(ROW()-1,"A","B","C","D","E","F","G","H","I","J","K","L","M"),COLUMN()-6),Calculs!$S$23:$S$106,0),1)=(ROW()-3),1,0))</f>
        <v/>
      </c>
      <c r="Q8" s="75" t="str">
        <f aca="false">IF(INDEX(Calculs!$O$23:$O$106,MATCH(CONCATENATE(CHOOSE(ROW()-1,"M","N","O","P","Q","R","S","T","U","V","W","X","Y"),COLUMN()-7," ",CHOOSE(COLUMN()-8,"M","N","O","P","Q","R","S","T","U","V","W","X","Y"),ROW()),Calculs!$S$23:$S$106,0),1)="","",IF(INDEX(Calculs!$O$23:$O$106,MATCH(CONCATENATE(CHOOSE(ROW()-1,"M","N","O","P","Q","R","S","T","U","V","W","X","Y"),COLUMN()-7," ",CHOOSE(COLUMN()-8,"M","N","O","P","Q","R","S","T","U","V","W","X","Y"),ROW()),Calculs!$S$23:$S$106,0),1)=(ROW()-3),1,0))</f>
        <v/>
      </c>
      <c r="R8" s="78" t="str">
        <f aca="false">IF(INDEX(Calculs!$O$23:$O$106,MATCH(CONCATENATE(CHOOSE(COLUMN()-8,"A","B","C","D","E","F","G","H","I","J","K","L","M"),ROW()," ",CHOOSE(ROW()-1,"A","B","C","D","E","F","G","H","I","J","K","L","M"),COLUMN()-7),Calculs!$S$23:$S$106,0),1)="","",IF(INDEX(Calculs!$O$23:$O$106,MATCH(CONCATENATE(CHOOSE(COLUMN()-8,"A","B","C","D","E","F","G","H","I","J","K","L","M"),ROW()," ",CHOOSE(ROW()-1,"A","B","C","D","E","F","G","H","I","J","K","L","M"),COLUMN()-7),Calculs!$S$23:$S$106,0),1)=(ROW()-3),1,0))</f>
        <v/>
      </c>
      <c r="S8" s="79" t="str">
        <f aca="false">IF(INDEX(Calculs!$O$23:$O$106,MATCH(CONCATENATE(CHOOSE(ROW()-1,"M","N","O","P","Q","R","S","T","U","V","W","X","Y"),COLUMN()-8," ",CHOOSE(COLUMN()-9,"M","N","O","P","Q","R","S","T","U","V","W","X","Y"),ROW()),Calculs!$S$23:$S$106,0),1)="","",IF(INDEX(Calculs!$O$23:$O$106,MATCH(CONCATENATE(CHOOSE(ROW()-1,"M","N","O","P","Q","R","S","T","U","V","W","X","Y"),COLUMN()-8," ",CHOOSE(COLUMN()-9,"M","N","O","P","Q","R","S","T","U","V","W","X","Y"),ROW()),Calculs!$S$23:$S$106,0),1)=(ROW()-3),1,0))</f>
        <v/>
      </c>
      <c r="T8" s="80"/>
      <c r="U8" s="81" t="str">
        <f aca="false">IF(AND($D8="",$E8="",$F8="",$G8="",$H8="",$I8="",$J8="",$K8="",$L8="",$M8="",$N8="",$O8="",$P8="",$Q8="",$R8="",$S8=""),"",SUM($D8:$T8))</f>
        <v/>
      </c>
      <c r="V8" s="82" t="str">
        <f aca="false">IF($U8="","",ROUND(100*SUM($D8:$T8)/COUNT($D8:$S8),1))</f>
        <v/>
      </c>
      <c r="W8" s="83" t="str">
        <f aca="false">IF($Y$13=0,"",IF($U8="","",INDEX($Z$4:$Z$11,MATCH($V8,$Y$4:$Y$11,0))))</f>
        <v/>
      </c>
      <c r="X8" s="70" t="n">
        <f aca="false">COUNTIF(Calculs!$O$23:$O$106,CONCATENATE("=",Calculs!$B8))</f>
        <v>0</v>
      </c>
      <c r="Y8" s="71" t="e">
        <f aca="false">LARGE($V$4:$V$11,$Z8)</f>
        <v>#VALUE!</v>
      </c>
      <c r="Z8" s="71" t="n">
        <v>5</v>
      </c>
      <c r="AA8" s="72" t="str">
        <f aca="false">IF(Calculs!$O$110=Calculs!$P$111,INDEX($B$4:$B$11,MATCH($Z8,$W$4:$W$11,0),1),"")</f>
        <v/>
      </c>
      <c r="AB8" s="55"/>
    </row>
    <row r="9" customFormat="false" ht="16.7" hidden="false" customHeight="true" outlineLevel="0" collapsed="false">
      <c r="B9" s="84" t="str">
        <f aca="false">Participants!$G10</f>
        <v/>
      </c>
      <c r="C9" s="84"/>
      <c r="D9" s="74" t="str">
        <f aca="false">IF(INDEX(Calculs!$O$23:$O$106,MATCH(CONCATENATE(CHOOSE(COLUMN()-1,"A","B","C","D","E","F","G","H","I","J","K","L","M"),ROW()," ",CHOOSE(ROW()-1,"A","B","C","D","E","F","G","H","I","J","K","L","M"),COLUMN()),Calculs!$S$23:$S$106,0),1)="","",IF(INDEX(Calculs!$O$23:$O$106,MATCH(CONCATENATE(CHOOSE(COLUMN()-1,"A","B","C","D","E","F","G","H","I","J","K","L","M"),ROW()," ",CHOOSE(ROW()-1,"A","B","C","D","E","F","G","H","I","J","K","L","M"),COLUMN()),Calculs!$S$23:$S$106,0),1)=(ROW()-3),1,0))</f>
        <v/>
      </c>
      <c r="E9" s="75" t="str">
        <f aca="false">IF(INDEX(Calculs!$O$23:$O$106,MATCH(CONCATENATE(CHOOSE(ROW()-1,"M","N","O","P","Q","R","S","T","U","V","W","X","Y"),COLUMN()-1," ",CHOOSE(COLUMN()-2,"M","N","O","P","Q","R","S","T","U","V","W","X","Y"),ROW()),Calculs!$S$23:$S$106,0),1)="","",IF(INDEX(Calculs!$O$23:$O$106,MATCH(CONCATENATE(CHOOSE(ROW()-1,"M","N","O","P","Q","R","S","T","U","V","W","X","Y"),COLUMN()-1," ",CHOOSE(COLUMN()-2,"M","N","O","P","Q","R","S","T","U","V","W","X","Y"),ROW()),Calculs!$S$23:$S$106,0),1)=(ROW()-3),1,0))</f>
        <v/>
      </c>
      <c r="F9" s="78" t="str">
        <f aca="false">IF(INDEX(Calculs!$O$23:$O$106,MATCH(CONCATENATE(CHOOSE(ROW()-1,"A","B","C","D","E","F","G","H","I","J","K","L","M"),COLUMN()-1," ",CHOOSE(COLUMN()-2,"A","B","C","D","E","F","G","H","I","J","K","L","M"),ROW()),Calculs!$S$23:$S$106,0),1)="","",IF(INDEX(Calculs!$O$23:$O$106,MATCH(CONCATENATE(CHOOSE(ROW()-1,"A","B","C","D","E","F","G","H","I","J","K","L","M"),COLUMN()-1," ",CHOOSE(COLUMN()-2,"A","B","C","D","E","F","G","H","I","J","K","L","M"),ROW()),Calculs!$S$23:$S$106,0),1)=(ROW()-3),1,0))</f>
        <v/>
      </c>
      <c r="G9" s="75" t="str">
        <f aca="false">IF(INDEX(Calculs!$O$23:$O$106,MATCH(CONCATENATE(CHOOSE(COLUMN()-3,"M","N","O","P","Q","R","S","T","U","V","W","X","Y"),ROW()," ",CHOOSE(ROW()-1,"M","N","O","P","Q","R","S","T","U","V","W","X","Y"),COLUMN()-2),Calculs!$S$23:$S$106,0),1)="","",IF(INDEX(Calculs!$O$23:$O$106,MATCH(CONCATENATE(CHOOSE(COLUMN()-3,"M","N","O","P","Q","R","S","T","U","V","W","X","Y"),ROW()," ",CHOOSE(ROW()-1,"M","N","O","P","Q","R","S","T","U","V","W","X","Y"),COLUMN()-2),Calculs!$S$23:$S$106,0),1)=(ROW()-3),1,0))</f>
        <v/>
      </c>
      <c r="H9" s="78" t="str">
        <f aca="false">IF(INDEX(Calculs!$O$23:$O$106,MATCH(CONCATENATE(CHOOSE(ROW()-1,"A","B","C","D","E","F","G","H","I","J","K","L","M"),COLUMN()-2," ",CHOOSE(COLUMN()-3,"A","B","C","D","E","F","G","H","I","J","K","L","M"),ROW()),Calculs!$S$23:$S$106,0),1)="","",IF(INDEX(Calculs!$O$23:$O$106,MATCH(CONCATENATE(CHOOSE(ROW()-1,"A","B","C","D","E","F","G","H","I","J","K","L","M"),COLUMN()-2," ",CHOOSE(COLUMN()-3,"A","B","C","D","E","F","G","H","I","J","K","L","M"),ROW()),Calculs!$S$23:$S$106,0),1)=(ROW()-3),1,0))</f>
        <v/>
      </c>
      <c r="I9" s="75" t="str">
        <f aca="false">IF(INDEX(Calculs!$O$23:$O$106,MATCH(CONCATENATE(CHOOSE(COLUMN()-4,"M","N","O","P","Q","R","S","T","U","V","W","X","Y"),ROW()," ",CHOOSE(ROW()-1,"M","N","O","P","Q","R","S","T","U","V","W","X","Y"),COLUMN()-3),Calculs!$S$23:$S$106,0),1)="","",IF(INDEX(Calculs!$O$23:$O$106,MATCH(CONCATENATE(CHOOSE(COLUMN()-4,"M","N","O","P","Q","R","S","T","U","V","W","X","Y"),ROW()," ",CHOOSE(ROW()-1,"M","N","O","P","Q","R","S","T","U","V","W","X","Y"),COLUMN()-3),Calculs!$S$23:$S$106,0),1)=(ROW()-3),1,0))</f>
        <v/>
      </c>
      <c r="J9" s="78" t="str">
        <f aca="false">IF(INDEX(Calculs!$O$23:$O$106,MATCH(CONCATENATE(CHOOSE(ROW()-1,"A","B","C","D","E","F","G","H","I","J","K","L","M"),COLUMN()-3," ",CHOOSE(COLUMN()-4,"A","B","C","D","E","F","G","H","I","J","K","L","M"),ROW()),Calculs!$S$23:$S$106,0),1)="","",IF(INDEX(Calculs!$O$23:$O$106,MATCH(CONCATENATE(CHOOSE(ROW()-1,"A","B","C","D","E","F","G","H","I","J","K","L","M"),COLUMN()-3," ",CHOOSE(COLUMN()-4,"A","B","C","D","E","F","G","H","I","J","K","L","M"),ROW()),Calculs!$S$23:$S$106,0),1)=(ROW()-3),1,0))</f>
        <v/>
      </c>
      <c r="K9" s="75" t="str">
        <f aca="false">IF(INDEX(Calculs!$O$23:$O$106,MATCH(CONCATENATE(CHOOSE(COLUMN()-5,"M","N","O","P","Q","R","S","T","U","V","W","X","Y"),ROW()," ",CHOOSE(ROW()-1,"M","N","O","P","Q","R","S","T","U","V","W","X","Y"),COLUMN()-4),Calculs!$S$23:$S$106,0),1)="","",IF(INDEX(Calculs!$O$23:$O$106,MATCH(CONCATENATE(CHOOSE(COLUMN()-5,"M","N","O","P","Q","R","S","T","U","V","W","X","Y"),ROW()," ",CHOOSE(ROW()-1,"M","N","O","P","Q","R","S","T","U","V","W","X","Y"),COLUMN()-4),Calculs!$S$23:$S$106,0),1)=(ROW()-3),1,0))</f>
        <v/>
      </c>
      <c r="L9" s="78" t="str">
        <f aca="false">IF(INDEX(Calculs!$O$23:$O$106,MATCH(CONCATENATE(CHOOSE(ROW()-1,"A","B","C","D","E","F","G","H","I","J","K","L","M"),COLUMN()-4," ",CHOOSE(COLUMN()-5,"A","B","C","D","E","F","G","H","I","J","K","L","M"),ROW()),Calculs!$S$23:$S$106,0),1)="","",IF(INDEX(Calculs!$O$23:$O$106,MATCH(CONCATENATE(CHOOSE(ROW()-1,"A","B","C","D","E","F","G","H","I","J","K","L","M"),COLUMN()-4," ",CHOOSE(COLUMN()-5,"A","B","C","D","E","F","G","H","I","J","K","L","M"),ROW()),Calculs!$S$23:$S$106,0),1)=(ROW()-3),1,0))</f>
        <v/>
      </c>
      <c r="M9" s="75" t="str">
        <f aca="false">IF(INDEX(Calculs!$O$23:$O$106,MATCH(CONCATENATE(CHOOSE(COLUMN()-6,"M","N","O","P","Q","R","S","T","U","V","W","X","Y"),ROW()," ",CHOOSE(ROW()-1,"M","N","O","P","Q","R","S","T","U","V","W","X","Y"),COLUMN()-5),Calculs!$S$23:$S$106,0),1)="","",IF(INDEX(Calculs!$O$23:$O$106,MATCH(CONCATENATE(CHOOSE(COLUMN()-6,"M","N","O","P","Q","R","S","T","U","V","W","X","Y"),ROW()," ",CHOOSE(ROW()-1,"M","N","O","P","Q","R","S","T","U","V","W","X","Y"),COLUMN()-5),Calculs!$S$23:$S$106,0),1)=(ROW()-3),1,0))</f>
        <v/>
      </c>
      <c r="N9" s="76"/>
      <c r="O9" s="77"/>
      <c r="P9" s="78" t="str">
        <f aca="false">IF(INDEX(Calculs!$O$23:$O$106,MATCH(CONCATENATE(CHOOSE(COLUMN()-7,"A","B","C","D","E","F","G","H","I","J","K","L","M"),ROW()," ",CHOOSE(ROW()-1,"A","B","C","D","E","F","G","H","I","J","K","L","M"),COLUMN()-6),Calculs!$S$23:$S$106,0),1)="","",IF(INDEX(Calculs!$O$23:$O$106,MATCH(CONCATENATE(CHOOSE(COLUMN()-7,"A","B","C","D","E","F","G","H","I","J","K","L","M"),ROW()," ",CHOOSE(ROW()-1,"A","B","C","D","E","F","G","H","I","J","K","L","M"),COLUMN()-6),Calculs!$S$23:$S$106,0),1)=(ROW()-3),1,0))</f>
        <v/>
      </c>
      <c r="Q9" s="75" t="str">
        <f aca="false">IF(INDEX(Calculs!$O$23:$O$106,MATCH(CONCATENATE(CHOOSE(ROW()-1,"M","N","O","P","Q","R","S","T","U","V","W","X","Y"),COLUMN()-7," ",CHOOSE(COLUMN()-8,"M","N","O","P","Q","R","S","T","U","V","W","X","Y"),ROW()),Calculs!$S$23:$S$106,0),1)="","",IF(INDEX(Calculs!$O$23:$O$106,MATCH(CONCATENATE(CHOOSE(ROW()-1,"M","N","O","P","Q","R","S","T","U","V","W","X","Y"),COLUMN()-7," ",CHOOSE(COLUMN()-8,"M","N","O","P","Q","R","S","T","U","V","W","X","Y"),ROW()),Calculs!$S$23:$S$106,0),1)=(ROW()-3),1,0))</f>
        <v/>
      </c>
      <c r="R9" s="78" t="str">
        <f aca="false">IF(INDEX(Calculs!$O$23:$O$106,MATCH(CONCATENATE(CHOOSE(COLUMN()-8,"A","B","C","D","E","F","G","H","I","J","K","L","M"),ROW()," ",CHOOSE(ROW()-1,"A","B","C","D","E","F","G","H","I","J","K","L","M"),COLUMN()-7),Calculs!$S$23:$S$106,0),1)="","",IF(INDEX(Calculs!$O$23:$O$106,MATCH(CONCATENATE(CHOOSE(COLUMN()-8,"A","B","C","D","E","F","G","H","I","J","K","L","M"),ROW()," ",CHOOSE(ROW()-1,"A","B","C","D","E","F","G","H","I","J","K","L","M"),COLUMN()-7),Calculs!$S$23:$S$106,0),1)=(ROW()-3),1,0))</f>
        <v/>
      </c>
      <c r="S9" s="79" t="str">
        <f aca="false">IF(INDEX(Calculs!$O$23:$O$106,MATCH(CONCATENATE(CHOOSE(ROW()-1,"M","N","O","P","Q","R","S","T","U","V","W","X","Y"),COLUMN()-8," ",CHOOSE(COLUMN()-9,"M","N","O","P","Q","R","S","T","U","V","W","X","Y"),ROW()),Calculs!$S$23:$S$106,0),1)="","",IF(INDEX(Calculs!$O$23:$O$106,MATCH(CONCATENATE(CHOOSE(ROW()-1,"M","N","O","P","Q","R","S","T","U","V","W","X","Y"),COLUMN()-8," ",CHOOSE(COLUMN()-9,"M","N","O","P","Q","R","S","T","U","V","W","X","Y"),ROW()),Calculs!$S$23:$S$106,0),1)=(ROW()-3),1,0))</f>
        <v/>
      </c>
      <c r="T9" s="80"/>
      <c r="U9" s="81" t="str">
        <f aca="false">IF(AND($D9="",$E9="",$F9="",$G9="",$H9="",$I9="",$J9="",$K9="",$L9="",$M9="",$N9="",$O9="",$P9="",$Q9="",$R9="",$S9=""),"",SUM($D9:$T9))</f>
        <v/>
      </c>
      <c r="V9" s="82" t="str">
        <f aca="false">IF($U9="","",ROUND(100*SUM($D9:$T9)/COUNT($D9:$S9),1))</f>
        <v/>
      </c>
      <c r="W9" s="83" t="str">
        <f aca="false">IF($Y$13=0,"",IF($U9="","",INDEX($Z$4:$Z$11,MATCH($V9,$Y$4:$Y$11,0))))</f>
        <v/>
      </c>
      <c r="X9" s="70" t="n">
        <f aca="false">COUNTIF(Calculs!$O$23:$O$106,CONCATENATE("=",Calculs!$B9))</f>
        <v>0</v>
      </c>
      <c r="Y9" s="71" t="e">
        <f aca="false">LARGE($V$4:$V$11,$Z9)</f>
        <v>#VALUE!</v>
      </c>
      <c r="Z9" s="71" t="n">
        <v>6</v>
      </c>
      <c r="AA9" s="72" t="str">
        <f aca="false">IF(Calculs!$O$110=Calculs!$P$111,INDEX($B$4:$B$11,MATCH($Z9,$W$4:$W$11,0),1),"")</f>
        <v/>
      </c>
      <c r="AB9" s="55"/>
    </row>
    <row r="10" customFormat="false" ht="16.7" hidden="false" customHeight="true" outlineLevel="0" collapsed="false">
      <c r="B10" s="84" t="str">
        <f aca="false">Participants!$G11</f>
        <v/>
      </c>
      <c r="C10" s="84"/>
      <c r="D10" s="74" t="str">
        <f aca="false">IF(INDEX(Calculs!$O$23:$O$106,MATCH(CONCATENATE(CHOOSE(COLUMN()-1,"A","B","C","D","E","F","G","H","I","J","K","L","M"),ROW()," ",CHOOSE(ROW()-1,"A","B","C","D","E","F","G","H","I","J","K","L","M"),COLUMN()),Calculs!$S$23:$S$106,0),1)="","",IF(INDEX(Calculs!$O$23:$O$106,MATCH(CONCATENATE(CHOOSE(COLUMN()-1,"A","B","C","D","E","F","G","H","I","J","K","L","M"),ROW()," ",CHOOSE(ROW()-1,"A","B","C","D","E","F","G","H","I","J","K","L","M"),COLUMN()),Calculs!$S$23:$S$106,0),1)=(ROW()-3),1,0))</f>
        <v/>
      </c>
      <c r="E10" s="75" t="str">
        <f aca="false">IF(INDEX(Calculs!$O$23:$O$106,MATCH(CONCATENATE(CHOOSE(ROW()-1,"M","N","O","P","Q","R","S","T","U","V","W","X","Y"),COLUMN()-1," ",CHOOSE(COLUMN()-2,"M","N","O","P","Q","R","S","T","U","V","W","X","Y"),ROW()),Calculs!$S$23:$S$106,0),1)="","",IF(INDEX(Calculs!$O$23:$O$106,MATCH(CONCATENATE(CHOOSE(ROW()-1,"M","N","O","P","Q","R","S","T","U","V","W","X","Y"),COLUMN()-1," ",CHOOSE(COLUMN()-2,"M","N","O","P","Q","R","S","T","U","V","W","X","Y"),ROW()),Calculs!$S$23:$S$106,0),1)=(ROW()-3),1,0))</f>
        <v/>
      </c>
      <c r="F10" s="78" t="str">
        <f aca="false">IF(INDEX(Calculs!$O$23:$O$106,MATCH(CONCATENATE(CHOOSE(COLUMN()-2,"A","B","C","D","E","F","G","H","I","J","K","L","M"),ROW()," ",CHOOSE(ROW()-1,"A","B","C","D","E","F","G","H","I","J","K","L","M"),COLUMN()-1),Calculs!$S$23:$S$106,0),1)="","",IF(INDEX(Calculs!$O$23:$O$106,MATCH(CONCATENATE(CHOOSE(COLUMN()-2,"A","B","C","D","E","F","G","H","I","J","K","L","M"),ROW()," ",CHOOSE(ROW()-1,"A","B","C","D","E","F","G","H","I","J","K","L","M"),COLUMN()-1),Calculs!$S$23:$S$106,0),1)=(ROW()-3),1,0))</f>
        <v/>
      </c>
      <c r="G10" s="75" t="str">
        <f aca="false">IF(INDEX(Calculs!$O$23:$O$106,MATCH(CONCATENATE(CHOOSE(ROW()-1,"M","N","O","P","Q","R","S","T","U","V","W","X","Y"),COLUMN()-2," ",CHOOSE(COLUMN()-3,"M","N","O","P","Q","R","S","T","U","V","W","X","Y"),ROW()),Calculs!$S$23:$S$106,0),1)="","",IF(INDEX(Calculs!$O$23:$O$106,MATCH(CONCATENATE(CHOOSE(ROW()-1,"M","N","O","P","Q","R","S","T","U","V","W","X","Y"),COLUMN()-2," ",CHOOSE(COLUMN()-3,"M","N","O","P","Q","R","S","T","U","V","W","X","Y"),ROW()),Calculs!$S$23:$S$106,0),1)=(ROW()-3),1,0))</f>
        <v/>
      </c>
      <c r="H10" s="78" t="str">
        <f aca="false">IF(INDEX(Calculs!$O$23:$O$106,MATCH(CONCATENATE(CHOOSE(ROW()-1,"A","B","C","D","E","F","G","H","I","J","K","L","M"),COLUMN()-2," ",CHOOSE(COLUMN()-3,"A","B","C","D","E","F","G","H","I","J","K","L","M"),ROW()),Calculs!$S$23:$S$106,0),1)="","",IF(INDEX(Calculs!$O$23:$O$106,MATCH(CONCATENATE(CHOOSE(ROW()-1,"A","B","C","D","E","F","G","H","I","J","K","L","M"),COLUMN()-2," ",CHOOSE(COLUMN()-3,"A","B","C","D","E","F","G","H","I","J","K","L","M"),ROW()),Calculs!$S$23:$S$106,0),1)=(ROW()-3),1,0))</f>
        <v/>
      </c>
      <c r="I10" s="75" t="str">
        <f aca="false">IF(INDEX(Calculs!$O$23:$O$106,MATCH(CONCATENATE(CHOOSE(COLUMN()-4,"M","N","O","P","Q","R","S","T","U","V","W","X","Y"),ROW()," ",CHOOSE(ROW()-1,"M","N","O","P","Q","R","S","T","U","V","W","X","Y"),COLUMN()-3),Calculs!$S$23:$S$106,0),1)="","",IF(INDEX(Calculs!$O$23:$O$106,MATCH(CONCATENATE(CHOOSE(COLUMN()-4,"M","N","O","P","Q","R","S","T","U","V","W","X","Y"),ROW()," ",CHOOSE(ROW()-1,"M","N","O","P","Q","R","S","T","U","V","W","X","Y"),COLUMN()-3),Calculs!$S$23:$S$106,0),1)=(ROW()-3),1,0))</f>
        <v/>
      </c>
      <c r="J10" s="78" t="str">
        <f aca="false">IF(INDEX(Calculs!$O$23:$O$106,MATCH(CONCATENATE(CHOOSE(ROW()-1,"A","B","C","D","E","F","G","H","I","J","K","L","M"),COLUMN()-3," ",CHOOSE(COLUMN()-4,"A","B","C","D","E","F","G","H","I","J","K","L","M"),ROW()),Calculs!$S$23:$S$106,0),1)="","",IF(INDEX(Calculs!$O$23:$O$106,MATCH(CONCATENATE(CHOOSE(ROW()-1,"A","B","C","D","E","F","G","H","I","J","K","L","M"),COLUMN()-3," ",CHOOSE(COLUMN()-4,"A","B","C","D","E","F","G","H","I","J","K","L","M"),ROW()),Calculs!$S$23:$S$106,0),1)=(ROW()-3),1,0))</f>
        <v/>
      </c>
      <c r="K10" s="75" t="str">
        <f aca="false">IF(INDEX(Calculs!$O$23:$O$106,MATCH(CONCATENATE(CHOOSE(COLUMN()-5,"M","N","O","P","Q","R","S","T","U","V","W","X","Y"),ROW()," ",CHOOSE(ROW()-1,"M","N","O","P","Q","R","S","T","U","V","W","X","Y"),COLUMN()-4),Calculs!$S$23:$S$106,0),1)="","",IF(INDEX(Calculs!$O$23:$O$106,MATCH(CONCATENATE(CHOOSE(COLUMN()-5,"M","N","O","P","Q","R","S","T","U","V","W","X","Y"),ROW()," ",CHOOSE(ROW()-1,"M","N","O","P","Q","R","S","T","U","V","W","X","Y"),COLUMN()-4),Calculs!$S$23:$S$106,0),1)=(ROW()-3),1,0))</f>
        <v/>
      </c>
      <c r="L10" s="78" t="str">
        <f aca="false">IF(INDEX(Calculs!$O$23:$O$106,MATCH(CONCATENATE(CHOOSE(ROW()-1,"A","B","C","D","E","F","G","H","I","J","K","L","M"),COLUMN()-4," ",CHOOSE(COLUMN()-5,"A","B","C","D","E","F","G","H","I","J","K","L","M"),ROW()),Calculs!$S$23:$S$106,0),1)="","",IF(INDEX(Calculs!$O$23:$O$106,MATCH(CONCATENATE(CHOOSE(ROW()-1,"A","B","C","D","E","F","G","H","I","J","K","L","M"),COLUMN()-4," ",CHOOSE(COLUMN()-5,"A","B","C","D","E","F","G","H","I","J","K","L","M"),ROW()),Calculs!$S$23:$S$106,0),1)=(ROW()-3),1,0))</f>
        <v/>
      </c>
      <c r="M10" s="75" t="str">
        <f aca="false">IF(INDEX(Calculs!$O$23:$O$106,MATCH(CONCATENATE(CHOOSE(COLUMN()-6,"M","N","O","P","Q","R","S","T","U","V","W","X","Y"),ROW()," ",CHOOSE(ROW()-1,"M","N","O","P","Q","R","S","T","U","V","W","X","Y"),COLUMN()-5),Calculs!$S$23:$S$106,0),1)="","",IF(INDEX(Calculs!$O$23:$O$106,MATCH(CONCATENATE(CHOOSE(COLUMN()-6,"M","N","O","P","Q","R","S","T","U","V","W","X","Y"),ROW()," ",CHOOSE(ROW()-1,"M","N","O","P","Q","R","S","T","U","V","W","X","Y"),COLUMN()-5),Calculs!$S$23:$S$106,0),1)=(ROW()-3),1,0))</f>
        <v/>
      </c>
      <c r="N10" s="78" t="str">
        <f aca="false">IF(INDEX(Calculs!$O$23:$O$106,MATCH(CONCATENATE(CHOOSE(ROW()-1,"A","B","C","D","E","F","G","H","I","J","K","L","M"),COLUMN()-5," ",CHOOSE(COLUMN()-6,"A","B","C","D","E","F","G","H","I","J","K","L","M"),ROW()),Calculs!$S$23:$S$106,0),1)="","",IF(INDEX(Calculs!$O$23:$O$106,MATCH(CONCATENATE(CHOOSE(ROW()-1,"A","B","C","D","E","F","G","H","I","J","K","L","M"),COLUMN()-5," ",CHOOSE(COLUMN()-6,"A","B","C","D","E","F","G","H","I","J","K","L","M"),ROW()),Calculs!$S$23:$S$106,0),1)=(ROW()-3),1,0))</f>
        <v/>
      </c>
      <c r="O10" s="75" t="str">
        <f aca="false">IF(INDEX(Calculs!$O$23:$O$106,MATCH(CONCATENATE(CHOOSE(COLUMN()-7,"M","N","O","P","Q","R","S","T","U","V","W","X","Y"),ROW()," ",CHOOSE(ROW()-1,"M","N","O","P","Q","R","S","T","U","V","W","X","Y"),COLUMN()-6),Calculs!$S$23:$S$106,0),1)="","",IF(INDEX(Calculs!$O$23:$O$106,MATCH(CONCATENATE(CHOOSE(COLUMN()-7,"M","N","O","P","Q","R","S","T","U","V","W","X","Y"),ROW()," ",CHOOSE(ROW()-1,"M","N","O","P","Q","R","S","T","U","V","W","X","Y"),COLUMN()-6),Calculs!$S$23:$S$106,0),1)=(ROW()-3),1,0))</f>
        <v/>
      </c>
      <c r="P10" s="76"/>
      <c r="Q10" s="77"/>
      <c r="R10" s="78" t="str">
        <f aca="false">IF(INDEX(Calculs!$O$23:$O$106,MATCH(CONCATENATE(CHOOSE(COLUMN()-8,"A","B","C","D","E","F","G","H","I","J","K","L","M"),ROW()," ",CHOOSE(ROW()-1,"A","B","C","D","E","F","G","H","I","J","K","L","M"),COLUMN()-7),Calculs!$S$23:$S$106,0),1)="","",IF(INDEX(Calculs!$O$23:$O$106,MATCH(CONCATENATE(CHOOSE(COLUMN()-8,"A","B","C","D","E","F","G","H","I","J","K","L","M"),ROW()," ",CHOOSE(ROW()-1,"A","B","C","D","E","F","G","H","I","J","K","L","M"),COLUMN()-7),Calculs!$S$23:$S$106,0),1)=(ROW()-3),1,0))</f>
        <v/>
      </c>
      <c r="S10" s="79" t="str">
        <f aca="false">IF(INDEX(Calculs!$O$23:$O$106,MATCH(CONCATENATE(CHOOSE(ROW()-1,"M","N","O","P","Q","R","S","T","U","V","W","X","Y"),COLUMN()-8," ",CHOOSE(COLUMN()-9,"M","N","O","P","Q","R","S","T","U","V","W","X","Y"),ROW()),Calculs!$S$23:$S$106,0),1)="","",IF(INDEX(Calculs!$O$23:$O$106,MATCH(CONCATENATE(CHOOSE(ROW()-1,"M","N","O","P","Q","R","S","T","U","V","W","X","Y"),COLUMN()-8," ",CHOOSE(COLUMN()-9,"M","N","O","P","Q","R","S","T","U","V","W","X","Y"),ROW()),Calculs!$S$23:$S$106,0),1)=(ROW()-3),1,0))</f>
        <v/>
      </c>
      <c r="T10" s="80"/>
      <c r="U10" s="81" t="str">
        <f aca="false">IF(AND($D10="",$E10="",$F10="",$G10="",$H10="",$I10="",$J10="",$K10="",$L10="",$M10="",$N10="",$O10="",$P10="",$Q10="",$R10="",$S10=""),"",SUM($D10:$T10))</f>
        <v/>
      </c>
      <c r="V10" s="82" t="str">
        <f aca="false">IF($U10="","",ROUND(100*SUM($D10:$T10)/COUNT($D10:$S10),1))</f>
        <v/>
      </c>
      <c r="W10" s="83" t="str">
        <f aca="false">IF($Y$13=0,"",IF($U10="","",INDEX($Z$4:$Z$11,MATCH($V10,$Y$4:$Y$11,0))))</f>
        <v/>
      </c>
      <c r="X10" s="70" t="n">
        <f aca="false">COUNTIF(Calculs!$O$23:$O$106,CONCATENATE("=",Calculs!$B10))</f>
        <v>0</v>
      </c>
      <c r="Y10" s="71" t="e">
        <f aca="false">LARGE($V$4:$V$11,$Z10)</f>
        <v>#VALUE!</v>
      </c>
      <c r="Z10" s="71" t="n">
        <v>7</v>
      </c>
      <c r="AA10" s="72" t="str">
        <f aca="false">IF(Calculs!$O$110=Calculs!$P$111,INDEX($B$4:$B$11,MATCH($Z10,$W$4:$W$11,0),1),"")</f>
        <v/>
      </c>
      <c r="AB10" s="55"/>
    </row>
    <row r="11" customFormat="false" ht="17.25" hidden="false" customHeight="true" outlineLevel="0" collapsed="false">
      <c r="B11" s="85" t="str">
        <f aca="false">Participants!$G12</f>
        <v/>
      </c>
      <c r="C11" s="85"/>
      <c r="D11" s="86" t="str">
        <f aca="false">IF(INDEX(Calculs!$O$23:$O$106,MATCH(CONCATENATE(CHOOSE(COLUMN()-1,"A","B","C","D","E","F","G","H","I","J","K","L","M"),ROW()," ",CHOOSE(ROW()-1,"A","B","C","D","E","F","G","H","I","J","K","L","M"),COLUMN()),Calculs!$S$23:$S$106,0),1)="","",IF(INDEX(Calculs!$O$23:$O$106,MATCH(CONCATENATE(CHOOSE(COLUMN()-1,"A","B","C","D","E","F","G","H","I","J","K","L","M"),ROW()," ",CHOOSE(ROW()-1,"A","B","C","D","E","F","G","H","I","J","K","L","M"),COLUMN()),Calculs!$S$23:$S$106,0),1)=(ROW()-3),1,0))</f>
        <v/>
      </c>
      <c r="E11" s="87" t="str">
        <f aca="false">IF(INDEX(Calculs!$O$23:$O$106,MATCH(CONCATENATE(CHOOSE(ROW()-1,"M","N","O","P","Q","R","S","T","U","V","W","X","Y"),COLUMN()-1," ",CHOOSE(COLUMN()-2,"M","N","O","P","Q","R","S","T","U","V","W","X","Y"),ROW()),Calculs!$S$23:$S$106,0),1)="","",IF(INDEX(Calculs!$O$23:$O$106,MATCH(CONCATENATE(CHOOSE(ROW()-1,"M","N","O","P","Q","R","S","T","U","V","W","X","Y"),COLUMN()-1," ",CHOOSE(COLUMN()-2,"M","N","O","P","Q","R","S","T","U","V","W","X","Y"),ROW()),Calculs!$S$23:$S$106,0),1)=(ROW()-3),1,0))</f>
        <v/>
      </c>
      <c r="F11" s="88" t="str">
        <f aca="false">IF(INDEX(Calculs!$O$23:$O$106,MATCH(CONCATENATE(CHOOSE(COLUMN()-2,"A","B","C","D","E","F","G","H","I","J","K","L","M"),ROW()," ",CHOOSE(ROW()-1,"A","B","C","D","E","F","G","H","I","J","K","L","M"),COLUMN()-1),Calculs!$S$23:$S$106,0),1)="","",IF(INDEX(Calculs!$O$23:$O$106,MATCH(CONCATENATE(CHOOSE(COLUMN()-2,"A","B","C","D","E","F","G","H","I","J","K","L","M"),ROW()," ",CHOOSE(ROW()-1,"A","B","C","D","E","F","G","H","I","J","K","L","M"),COLUMN()-1),Calculs!$S$23:$S$106,0),1)=(ROW()-3),1,0))</f>
        <v/>
      </c>
      <c r="G11" s="87" t="str">
        <f aca="false">IF(INDEX(Calculs!$O$23:$O$106,MATCH(CONCATENATE(CHOOSE(ROW()-1,"M","N","O","P","Q","R","S","T","U","V","W","X","Y"),COLUMN()-2," ",CHOOSE(COLUMN()-3,"M","N","O","P","Q","R","S","T","U","V","W","X","Y"),ROW()),Calculs!$S$23:$S$106,0),1)="","",IF(INDEX(Calculs!$O$23:$O$106,MATCH(CONCATENATE(CHOOSE(ROW()-1,"M","N","O","P","Q","R","S","T","U","V","W","X","Y"),COLUMN()-2," ",CHOOSE(COLUMN()-3,"M","N","O","P","Q","R","S","T","U","V","W","X","Y"),ROW()),Calculs!$S$23:$S$106,0),1)=(ROW()-3),1,0))</f>
        <v/>
      </c>
      <c r="H11" s="88" t="str">
        <f aca="false">IF(INDEX(Calculs!$O$23:$O$106,MATCH(CONCATENATE(CHOOSE(COLUMN()-3,"A","B","C","D","E","F","G","H","I","J","K","L","M"),ROW()," ",CHOOSE(ROW()-1,"A","B","C","D","E","F","G","H","I","J","K","L","M"),COLUMN()-2),Calculs!$S$23:$S$106,0),1)="","",IF(INDEX(Calculs!$O$23:$O$106,MATCH(CONCATENATE(CHOOSE(COLUMN()-3,"A","B","C","D","E","F","G","H","I","J","K","L","M"),ROW()," ",CHOOSE(ROW()-1,"A","B","C","D","E","F","G","H","I","J","K","L","M"),COLUMN()-2),Calculs!$S$23:$S$106,0),1)=(ROW()-3),1,0))</f>
        <v/>
      </c>
      <c r="I11" s="87" t="str">
        <f aca="false">IF(INDEX(Calculs!$O$23:$O$106,MATCH(CONCATENATE(CHOOSE(ROW()-1,"M","N","O","P","Q","R","S","T","U","V","W","X","Y"),COLUMN()-3," ",CHOOSE(COLUMN()-4,"M","N","O","P","Q","R","S","T","U","V","W","X","Y"),ROW()),Calculs!$S$23:$S$106,0),1)="","",IF(INDEX(Calculs!$O$23:$O$106,MATCH(CONCATENATE(CHOOSE(ROW()-1,"M","N","O","P","Q","R","S","T","U","V","W","X","Y"),COLUMN()-3," ",CHOOSE(COLUMN()-4,"M","N","O","P","Q","R","S","T","U","V","W","X","Y"),ROW()),Calculs!$S$23:$S$106,0),1)=(ROW()-3),1,0))</f>
        <v/>
      </c>
      <c r="J11" s="88" t="str">
        <f aca="false">IF(INDEX(Calculs!$O$23:$O$106,MATCH(CONCATENATE(CHOOSE(ROW()-1,"A","B","C","D","E","F","G","H","I","J","K","L","M"),COLUMN()-3," ",CHOOSE(COLUMN()-4,"A","B","C","D","E","F","G","H","I","J","K","L","M"),ROW()),Calculs!$S$23:$S$106,0),1)="","",IF(INDEX(Calculs!$O$23:$O$106,MATCH(CONCATENATE(CHOOSE(ROW()-1,"A","B","C","D","E","F","G","H","I","J","K","L","M"),COLUMN()-3," ",CHOOSE(COLUMN()-4,"A","B","C","D","E","F","G","H","I","J","K","L","M"),ROW()),Calculs!$S$23:$S$106,0),1)=(ROW()-3),1,0))</f>
        <v/>
      </c>
      <c r="K11" s="87" t="str">
        <f aca="false">IF(INDEX(Calculs!$O$23:$O$106,MATCH(CONCATENATE(CHOOSE(COLUMN()-5,"M","N","O","P","Q","R","S","T","U","V","W","X","Y"),ROW()," ",CHOOSE(ROW()-1,"M","N","O","P","Q","R","S","T","U","V","W","X","Y"),COLUMN()-4),Calculs!$S$23:$S$106,0),1)="","",IF(INDEX(Calculs!$O$23:$O$106,MATCH(CONCATENATE(CHOOSE(COLUMN()-5,"M","N","O","P","Q","R","S","T","U","V","W","X","Y"),ROW()," ",CHOOSE(ROW()-1,"M","N","O","P","Q","R","S","T","U","V","W","X","Y"),COLUMN()-4),Calculs!$S$23:$S$106,0),1)=(ROW()-3),1,0))</f>
        <v/>
      </c>
      <c r="L11" s="88" t="str">
        <f aca="false">IF(INDEX(Calculs!$O$23:$O$106,MATCH(CONCATENATE(CHOOSE(ROW()-1,"A","B","C","D","E","F","G","H","I","J","K","L","M"),COLUMN()-4," ",CHOOSE(COLUMN()-5,"A","B","C","D","E","F","G","H","I","J","K","L","M"),ROW()),Calculs!$S$23:$S$106,0),1)="","",IF(INDEX(Calculs!$O$23:$O$106,MATCH(CONCATENATE(CHOOSE(ROW()-1,"A","B","C","D","E","F","G","H","I","J","K","L","M"),COLUMN()-4," ",CHOOSE(COLUMN()-5,"A","B","C","D","E","F","G","H","I","J","K","L","M"),ROW()),Calculs!$S$23:$S$106,0),1)=(ROW()-3),1,0))</f>
        <v/>
      </c>
      <c r="M11" s="87" t="str">
        <f aca="false">IF(INDEX(Calculs!$O$23:$O$106,MATCH(CONCATENATE(CHOOSE(COLUMN()-6,"M","N","O","P","Q","R","S","T","U","V","W","X","Y"),ROW()," ",CHOOSE(ROW()-1,"M","N","O","P","Q","R","S","T","U","V","W","X","Y"),COLUMN()-5),Calculs!$S$23:$S$106,0),1)="","",IF(INDEX(Calculs!$O$23:$O$106,MATCH(CONCATENATE(CHOOSE(COLUMN()-6,"M","N","O","P","Q","R","S","T","U","V","W","X","Y"),ROW()," ",CHOOSE(ROW()-1,"M","N","O","P","Q","R","S","T","U","V","W","X","Y"),COLUMN()-5),Calculs!$S$23:$S$106,0),1)=(ROW()-3),1,0))</f>
        <v/>
      </c>
      <c r="N11" s="88" t="str">
        <f aca="false">IF(INDEX(Calculs!$O$23:$O$106,MATCH(CONCATENATE(CHOOSE(ROW()-1,"A","B","C","D","E","F","G","H","I","J","K","L","M"),COLUMN()-5," ",CHOOSE(COLUMN()-6,"A","B","C","D","E","F","G","H","I","J","K","L","M"),ROW()),Calculs!$S$23:$S$106,0),1)="","",IF(INDEX(Calculs!$O$23:$O$106,MATCH(CONCATENATE(CHOOSE(ROW()-1,"A","B","C","D","E","F","G","H","I","J","K","L","M"),COLUMN()-5," ",CHOOSE(COLUMN()-6,"A","B","C","D","E","F","G","H","I","J","K","L","M"),ROW()),Calculs!$S$23:$S$106,0),1)=(ROW()-3),1,0))</f>
        <v/>
      </c>
      <c r="O11" s="87" t="str">
        <f aca="false">IF(INDEX(Calculs!$O$23:$O$106,MATCH(CONCATENATE(CHOOSE(COLUMN()-7,"M","N","O","P","Q","R","S","T","U","V","W","X","Y"),ROW()," ",CHOOSE(ROW()-1,"M","N","O","P","Q","R","S","T","U","V","W","X","Y"),COLUMN()-6),Calculs!$S$23:$S$106,0),1)="","",IF(INDEX(Calculs!$O$23:$O$106,MATCH(CONCATENATE(CHOOSE(COLUMN()-7,"M","N","O","P","Q","R","S","T","U","V","W","X","Y"),ROW()," ",CHOOSE(ROW()-1,"M","N","O","P","Q","R","S","T","U","V","W","X","Y"),COLUMN()-6),Calculs!$S$23:$S$106,0),1)=(ROW()-3),1,0))</f>
        <v/>
      </c>
      <c r="P11" s="88" t="str">
        <f aca="false">IF(INDEX(Calculs!$O$23:$O$106,MATCH(CONCATENATE(CHOOSE(ROW()-1,"A","B","C","D","E","F","G","H","I","J","K","L","M"),COLUMN()-6," ",CHOOSE(COLUMN()-7,"A","B","C","D","E","F","G","H","I","J","K","L","M"),ROW()),Calculs!$S$23:$S$106,0),1)="","",IF(INDEX(Calculs!$O$23:$O$106,MATCH(CONCATENATE(CHOOSE(ROW()-1,"A","B","C","D","E","F","G","H","I","J","K","L","M"),COLUMN()-6," ",CHOOSE(COLUMN()-7,"A","B","C","D","E","F","G","H","I","J","K","L","M"),ROW()),Calculs!$S$23:$S$106,0),1)=(ROW()-3),1,0))</f>
        <v/>
      </c>
      <c r="Q11" s="87" t="str">
        <f aca="false">IF(INDEX(Calculs!$O$23:$O$106,MATCH(CONCATENATE(CHOOSE(COLUMN()-8,"M","N","O","P","Q","R","S","T","U","V","W","X","Y"),ROW()," ",CHOOSE(ROW()-1,"M","N","O","P","Q","R","S","T","U","V","W","X","Y"),COLUMN()-7),Calculs!$S$23:$S$106,0),1)="","",IF(INDEX(Calculs!$O$23:$O$106,MATCH(CONCATENATE(CHOOSE(COLUMN()-8,"M","N","O","P","Q","R","S","T","U","V","W","X","Y"),ROW()," ",CHOOSE(ROW()-1,"M","N","O","P","Q","R","S","T","U","V","W","X","Y"),COLUMN()-7),Calculs!$S$23:$S$106,0),1)=(ROW()-3),1,0))</f>
        <v/>
      </c>
      <c r="R11" s="89"/>
      <c r="S11" s="90"/>
      <c r="T11" s="91"/>
      <c r="U11" s="92" t="str">
        <f aca="false">IF(AND($D11="",$E11="",$F11="",$G11="",$H11="",$I11="",$J11="",$K11="",$L11="",$M11="",$N11="",$O11="",$P11="",$Q11="",$R11="",$S11=""),"",SUM($D11:$T11))</f>
        <v/>
      </c>
      <c r="V11" s="93" t="str">
        <f aca="false">IF($U11="","",ROUND(100*SUM($D11:$T11)/COUNT($D11:$S11),1))</f>
        <v/>
      </c>
      <c r="W11" s="94" t="str">
        <f aca="false">IF($Y$13=0,"",IF($U11="","",INDEX($Z$4:$Z$11,MATCH($V11,$Y$4:$Y$11,0))))</f>
        <v/>
      </c>
      <c r="X11" s="95" t="n">
        <f aca="false">COUNTIF(Calculs!$O$23:$O$106,CONCATENATE("=",Calculs!$B11))</f>
        <v>0</v>
      </c>
      <c r="Y11" s="71" t="e">
        <f aca="false">LARGE($V$4:$V$11,$Z11)</f>
        <v>#VALUE!</v>
      </c>
      <c r="Z11" s="71" t="n">
        <v>8</v>
      </c>
      <c r="AA11" s="72" t="str">
        <f aca="false">IF(Calculs!$O$110=Calculs!$P$111,INDEX($B$4:$B$11,MATCH($Z11,$W$4:$W$11,0),1),"")</f>
        <v/>
      </c>
      <c r="AB11" s="55"/>
    </row>
    <row r="12" customFormat="false" ht="17.25" hidden="false" customHeight="true" outlineLevel="0" collapsed="false">
      <c r="B12" s="96" t="str">
        <f aca="false">CONCATENATE("Résultat ",IF(Calculs!$O$110=Calculs!$P$111,"définitif ","provisoire "),"après ",Calculs!$O$110,IF(Calculs!$O$110&gt;1," matchs "," match "),"/",Calculs!$P$111)</f>
        <v>Résultat provisoire après 0 match /56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7"/>
      <c r="V12" s="97"/>
      <c r="W12" s="97"/>
      <c r="X12" s="98"/>
      <c r="Y12" s="71"/>
      <c r="Z12" s="71"/>
      <c r="AA12" s="72"/>
    </row>
    <row r="13" customFormat="false" ht="20.25" hidden="true" customHeight="true" outlineLevel="0" collapsed="false">
      <c r="B13" s="99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71" t="n">
        <f aca="false">COUNT($Y$4:$Y$11)</f>
        <v>0</v>
      </c>
      <c r="Z13" s="71"/>
      <c r="AA13" s="72"/>
    </row>
  </sheetData>
  <sheetProtection sheet="true" objects="true" scenarios="true" selectLockedCells="true"/>
  <mergeCells count="22">
    <mergeCell ref="B2:C3"/>
    <mergeCell ref="D2:E2"/>
    <mergeCell ref="F2:G2"/>
    <mergeCell ref="H2:I2"/>
    <mergeCell ref="J2:K2"/>
    <mergeCell ref="L2:M2"/>
    <mergeCell ref="N2:O2"/>
    <mergeCell ref="P2:Q2"/>
    <mergeCell ref="R2:S2"/>
    <mergeCell ref="T2:T3"/>
    <mergeCell ref="U2:U3"/>
    <mergeCell ref="V2:V3"/>
    <mergeCell ref="W2:W3"/>
    <mergeCell ref="B4:C4"/>
    <mergeCell ref="B5:C5"/>
    <mergeCell ref="B6:C6"/>
    <mergeCell ref="B7:C7"/>
    <mergeCell ref="B8:C8"/>
    <mergeCell ref="B9:C9"/>
    <mergeCell ref="B10:C10"/>
    <mergeCell ref="B11:C11"/>
    <mergeCell ref="B12:T12"/>
  </mergeCells>
  <printOptions headings="false" gridLines="false" gridLinesSet="true" horizontalCentered="false" verticalCentered="false"/>
  <pageMargins left="0.708333333333333" right="0.708333333333333" top="0.984027777777778" bottom="0.666666666666667" header="0.51180555555555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Roman,Normal"&amp;A&amp;R&amp;"Times New Roman,Normal"&amp;F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16" activeCellId="0" sqref="B16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257" min="7" style="1" width="12.19"/>
    <col collapsed="false" customWidth="true" hidden="false" outlineLevel="0" max="1025" min="258" style="0" width="12.19"/>
  </cols>
  <sheetData>
    <row r="1" customFormat="false" ht="245.25" hidden="false" customHeight="true" outlineLevel="0" collapsed="false"/>
    <row r="2" customFormat="false" ht="15.95" hidden="false" customHeight="true" outlineLevel="0" collapsed="false">
      <c r="B2" s="26" t="s">
        <v>21</v>
      </c>
      <c r="C2" s="26"/>
      <c r="D2" s="26"/>
      <c r="E2" s="26"/>
      <c r="F2" s="26"/>
    </row>
    <row r="3" customFormat="false" ht="21" hidden="false" customHeight="true" outlineLevel="0" collapsed="false">
      <c r="B3" s="12" t="s">
        <v>24</v>
      </c>
      <c r="C3" s="12"/>
      <c r="D3" s="12" t="s">
        <v>5</v>
      </c>
      <c r="E3" s="12"/>
      <c r="F3" s="12" t="s">
        <v>25</v>
      </c>
    </row>
    <row r="4" customFormat="false" ht="21" hidden="false" customHeight="true" outlineLevel="0" collapsed="false">
      <c r="B4" s="15" t="n">
        <v>1</v>
      </c>
      <c r="C4" s="103"/>
      <c r="D4" s="104" t="str">
        <f aca="false">IF(ISERROR(Résultats!$AA4),"",IF(Résultats!$AA4="","",Résultats!$AA4))</f>
        <v/>
      </c>
      <c r="E4" s="103"/>
      <c r="F4" s="15" t="str">
        <f aca="false">IF($D4="","",INDEX(Résultats!$U$4:$U$11,MATCH(Résultats!$Z4,Résultats!$W$4:$W$11,0),1))</f>
        <v/>
      </c>
    </row>
    <row r="5" customFormat="false" ht="21" hidden="false" customHeight="true" outlineLevel="0" collapsed="false">
      <c r="B5" s="15" t="n">
        <v>2</v>
      </c>
      <c r="C5" s="105"/>
      <c r="D5" s="104" t="str">
        <f aca="false">IF(ISERROR(Résultats!$AA5),"",IF(Résultats!$AA5="","",Résultats!$AA5))</f>
        <v/>
      </c>
      <c r="E5" s="105"/>
      <c r="F5" s="15" t="str">
        <f aca="false">IF($D5="","",INDEX(Résultats!$U$4:$U$11,MATCH(Résultats!$Z5,Résultats!$W$4:$W$11,0),1))</f>
        <v/>
      </c>
    </row>
    <row r="6" customFormat="false" ht="21" hidden="false" customHeight="true" outlineLevel="0" collapsed="false">
      <c r="B6" s="15" t="n">
        <v>3</v>
      </c>
      <c r="C6" s="105"/>
      <c r="D6" s="104" t="str">
        <f aca="false">IF(ISERROR(Résultats!$AA6),"",IF(Résultats!$AA6="","",Résultats!$AA6))</f>
        <v/>
      </c>
      <c r="E6" s="105"/>
      <c r="F6" s="15" t="str">
        <f aca="false">IF($D6="","",INDEX(Résultats!$U$4:$U$11,MATCH(Résultats!$Z6,Résultats!$W$4:$W$11,0),1))</f>
        <v/>
      </c>
    </row>
    <row r="7" customFormat="false" ht="21" hidden="false" customHeight="true" outlineLevel="0" collapsed="false">
      <c r="B7" s="15" t="n">
        <v>4</v>
      </c>
      <c r="C7" s="105"/>
      <c r="D7" s="104" t="str">
        <f aca="false">IF(ISERROR(Résultats!$AA7),"",IF(Résultats!$AA7="","",Résultats!$AA7))</f>
        <v/>
      </c>
      <c r="E7" s="105"/>
      <c r="F7" s="15" t="str">
        <f aca="false">IF($D7="","",INDEX(Résultats!$U$4:$U$11,MATCH(Résultats!$Z7,Résultats!$W$4:$W$11,0),1))</f>
        <v/>
      </c>
    </row>
    <row r="8" customFormat="false" ht="21" hidden="false" customHeight="true" outlineLevel="0" collapsed="false">
      <c r="B8" s="15" t="n">
        <v>5</v>
      </c>
      <c r="C8" s="105"/>
      <c r="D8" s="104" t="str">
        <f aca="false">IF(ISERROR(Résultats!$AA8),"",IF(Résultats!$AA8="","",Résultats!$AA8))</f>
        <v/>
      </c>
      <c r="E8" s="105"/>
      <c r="F8" s="15" t="str">
        <f aca="false">IF($D8="","",INDEX(Résultats!$U$4:$U$11,MATCH(Résultats!$Z8,Résultats!$W$4:$W$11,0),1))</f>
        <v/>
      </c>
    </row>
    <row r="9" customFormat="false" ht="21" hidden="false" customHeight="true" outlineLevel="0" collapsed="false">
      <c r="B9" s="15" t="n">
        <v>6</v>
      </c>
      <c r="C9" s="105"/>
      <c r="D9" s="104" t="str">
        <f aca="false">IF(ISERROR(Résultats!$AA9),"",IF(Résultats!$AA9="","",Résultats!$AA9))</f>
        <v/>
      </c>
      <c r="E9" s="105"/>
      <c r="F9" s="15" t="str">
        <f aca="false">IF($D9="","",INDEX(Résultats!$U$4:$U$11,MATCH(Résultats!$Z9,Résultats!$W$4:$W$11,0),1))</f>
        <v/>
      </c>
    </row>
    <row r="10" customFormat="false" ht="21" hidden="false" customHeight="true" outlineLevel="0" collapsed="false">
      <c r="B10" s="15" t="n">
        <v>7</v>
      </c>
      <c r="C10" s="105"/>
      <c r="D10" s="104" t="str">
        <f aca="false">IF(ISERROR(Résultats!$AA10),"",IF(Résultats!$AA10="","",Résultats!$AA10))</f>
        <v/>
      </c>
      <c r="E10" s="105"/>
      <c r="F10" s="15" t="str">
        <f aca="false">IF($D10="","",INDEX(Résultats!$U$4:$U$11,MATCH(Résultats!$Z10,Résultats!$W$4:$W$11,0),1))</f>
        <v/>
      </c>
    </row>
    <row r="11" customFormat="false" ht="21" hidden="false" customHeight="true" outlineLevel="0" collapsed="false">
      <c r="B11" s="15" t="n">
        <v>8</v>
      </c>
      <c r="C11" s="106"/>
      <c r="D11" s="104" t="str">
        <f aca="false">IF(ISERROR(Résultats!$AA11),"",IF(Résultats!$AA11="","",Résultats!$AA11))</f>
        <v/>
      </c>
      <c r="E11" s="106"/>
      <c r="F11" s="15" t="str">
        <f aca="false">IF($D11="","",INDEX(Résultats!$U$4:$U$11,MATCH(Résultats!$Z11,Résultats!$W$4:$W$11,0),1))</f>
        <v/>
      </c>
    </row>
    <row r="16" customFormat="false" ht="15" hidden="false" customHeight="false" outlineLevel="0" collapsed="false">
      <c r="A16" s="107" t="s">
        <v>26</v>
      </c>
      <c r="B16" s="108"/>
      <c r="E16" s="109" t="s">
        <v>27</v>
      </c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747916666666667" right="0.747916666666667" top="0.984027777777778" bottom="0.997222222222222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Roman,Italique"&amp;10JPvC&amp;R&amp;"Times New Roman,Italique"&amp;T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1" width="3.7"/>
    <col collapsed="false" customWidth="true" hidden="false" outlineLevel="0" max="28" min="2" style="1" width="4.23"/>
    <col collapsed="false" customWidth="true" hidden="false" outlineLevel="0" max="257" min="29" style="1" width="12.19"/>
    <col collapsed="false" customWidth="true" hidden="false" outlineLevel="0" max="1025" min="258" style="0" width="12.19"/>
  </cols>
  <sheetData>
    <row r="1" customFormat="false" ht="2.1" hidden="false" customHeight="true" outlineLevel="0" collapsed="false"/>
    <row r="2" customFormat="false" ht="15" hidden="false" customHeight="true" outlineLevel="0" collapsed="false">
      <c r="A2" s="110" t="s">
        <v>28</v>
      </c>
      <c r="B2" s="0"/>
      <c r="C2" s="71"/>
      <c r="D2" s="71"/>
      <c r="E2" s="71"/>
      <c r="F2" s="54" t="s">
        <v>29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11" t="s">
        <v>30</v>
      </c>
      <c r="T2" s="71"/>
      <c r="U2" s="71"/>
      <c r="V2" s="71"/>
      <c r="W2" s="71"/>
      <c r="X2" s="71"/>
      <c r="Y2" s="71"/>
      <c r="Z2" s="71"/>
      <c r="AA2" s="71"/>
      <c r="AB2" s="71"/>
    </row>
    <row r="3" customFormat="false" ht="18.6" hidden="false" customHeight="true" outlineLevel="0" collapsed="false">
      <c r="B3" s="112" t="s">
        <v>31</v>
      </c>
      <c r="C3" s="112" t="n">
        <v>1</v>
      </c>
      <c r="D3" s="112" t="n">
        <v>2</v>
      </c>
      <c r="E3" s="112" t="n">
        <v>3</v>
      </c>
      <c r="F3" s="112" t="n">
        <v>4</v>
      </c>
      <c r="G3" s="112" t="n">
        <v>5</v>
      </c>
      <c r="H3" s="112" t="n">
        <v>6</v>
      </c>
      <c r="I3" s="112" t="n">
        <v>7</v>
      </c>
      <c r="J3" s="112" t="n">
        <v>8</v>
      </c>
      <c r="K3" s="113"/>
      <c r="L3" s="114" t="s">
        <v>32</v>
      </c>
      <c r="M3" s="114" t="s">
        <v>33</v>
      </c>
      <c r="N3" s="114"/>
      <c r="O3" s="112" t="n">
        <v>1</v>
      </c>
      <c r="P3" s="112" t="n">
        <v>2</v>
      </c>
      <c r="Q3" s="112" t="n">
        <v>3</v>
      </c>
      <c r="R3" s="112" t="n">
        <v>4</v>
      </c>
      <c r="S3" s="112" t="n">
        <v>5</v>
      </c>
      <c r="T3" s="112" t="n">
        <v>6</v>
      </c>
      <c r="U3" s="112" t="n">
        <v>7</v>
      </c>
      <c r="V3" s="112" t="n">
        <v>8</v>
      </c>
      <c r="W3" s="71"/>
      <c r="X3" s="114" t="s">
        <v>32</v>
      </c>
      <c r="Y3" s="114" t="s">
        <v>33</v>
      </c>
      <c r="Z3" s="71"/>
      <c r="IV3" s="0"/>
      <c r="IW3" s="0"/>
    </row>
    <row r="4" customFormat="false" ht="15" hidden="false" customHeight="true" outlineLevel="0" collapsed="false">
      <c r="B4" s="115" t="n">
        <v>1</v>
      </c>
      <c r="C4" s="116"/>
      <c r="D4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E4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F4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G4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H4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I4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J4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K4" s="115" t="n">
        <v>1</v>
      </c>
      <c r="L4" s="71" t="n">
        <f aca="false">COUNTIF($C4:$J4,"=1")</f>
        <v>4</v>
      </c>
      <c r="M4" s="71" t="n">
        <f aca="false">COUNTIF($C4:$J4,"=2")</f>
        <v>3</v>
      </c>
      <c r="N4" s="115" t="n">
        <v>1</v>
      </c>
      <c r="O4" s="116"/>
      <c r="P4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Q4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R4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S4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T4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U4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V4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W4" s="115" t="n">
        <v>1</v>
      </c>
      <c r="X4" s="71" t="n">
        <f aca="false">COUNTIF($O4:$V4,"=1")</f>
        <v>4</v>
      </c>
      <c r="Y4" s="71" t="n">
        <f aca="false">COUNTIF($O4:$V4,"=2")</f>
        <v>3</v>
      </c>
      <c r="Z4" s="71"/>
      <c r="IV4" s="0"/>
      <c r="IW4" s="0"/>
    </row>
    <row r="5" customFormat="false" ht="15" hidden="false" customHeight="true" outlineLevel="0" collapsed="false">
      <c r="B5" s="115" t="n">
        <v>2</v>
      </c>
      <c r="C5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D5" s="116"/>
      <c r="E5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F5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G5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H5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I5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J5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K5" s="115" t="n">
        <v>2</v>
      </c>
      <c r="L5" s="71" t="n">
        <f aca="false">COUNTIF($C5:$J5,"=1")</f>
        <v>3</v>
      </c>
      <c r="M5" s="71" t="n">
        <f aca="false">COUNTIF($C5:$J5,"=2")</f>
        <v>4</v>
      </c>
      <c r="N5" s="115" t="n">
        <v>2</v>
      </c>
      <c r="O5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P5" s="116"/>
      <c r="Q5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R5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S5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T5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U5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V5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W5" s="115" t="n">
        <v>2</v>
      </c>
      <c r="X5" s="71" t="n">
        <f aca="false">COUNTIF($O5:$V5,"=1")</f>
        <v>3</v>
      </c>
      <c r="Y5" s="71" t="n">
        <f aca="false">COUNTIF($O5:$V5,"=2")</f>
        <v>4</v>
      </c>
      <c r="Z5" s="71"/>
      <c r="IV5" s="0"/>
      <c r="IW5" s="0"/>
    </row>
    <row r="6" customFormat="false" ht="15" hidden="false" customHeight="true" outlineLevel="0" collapsed="false">
      <c r="B6" s="115" t="n">
        <v>3</v>
      </c>
      <c r="C6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D6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E6" s="116"/>
      <c r="F6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G6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H6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I6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J6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K6" s="115" t="n">
        <v>3</v>
      </c>
      <c r="L6" s="71" t="n">
        <f aca="false">COUNTIF($C6:$J6,"=1")</f>
        <v>5</v>
      </c>
      <c r="M6" s="71" t="n">
        <f aca="false">COUNTIF($C6:$J6,"=2")</f>
        <v>2</v>
      </c>
      <c r="N6" s="115" t="n">
        <v>3</v>
      </c>
      <c r="O6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P6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Q6" s="116"/>
      <c r="R6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S6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T6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U6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V6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W6" s="115" t="n">
        <v>3</v>
      </c>
      <c r="X6" s="71" t="n">
        <f aca="false">COUNTIF($O6:$V6,"=1")</f>
        <v>5</v>
      </c>
      <c r="Y6" s="71" t="n">
        <f aca="false">COUNTIF($O6:$V6,"=2")</f>
        <v>2</v>
      </c>
      <c r="Z6" s="71"/>
      <c r="IV6" s="0"/>
      <c r="IW6" s="0"/>
    </row>
    <row r="7" customFormat="false" ht="15" hidden="false" customHeight="true" outlineLevel="0" collapsed="false">
      <c r="B7" s="115" t="n">
        <v>4</v>
      </c>
      <c r="C7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D7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E7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F7" s="116"/>
      <c r="G7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H7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I7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J7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K7" s="115" t="n">
        <v>4</v>
      </c>
      <c r="L7" s="71" t="n">
        <f aca="false">COUNTIF($C7:$J7,"=1")</f>
        <v>4</v>
      </c>
      <c r="M7" s="71" t="n">
        <f aca="false">COUNTIF($C7:$J7,"=2")</f>
        <v>3</v>
      </c>
      <c r="N7" s="115" t="n">
        <v>4</v>
      </c>
      <c r="O7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P7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Q7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R7" s="116"/>
      <c r="S7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T7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U7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V7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W7" s="115" t="n">
        <v>4</v>
      </c>
      <c r="X7" s="71" t="n">
        <f aca="false">COUNTIF($O7:$V7,"=1")</f>
        <v>4</v>
      </c>
      <c r="Y7" s="71" t="n">
        <f aca="false">COUNTIF($O7:$V7,"=2")</f>
        <v>3</v>
      </c>
      <c r="Z7" s="71"/>
      <c r="IV7" s="0"/>
      <c r="IW7" s="0"/>
    </row>
    <row r="8" customFormat="false" ht="15" hidden="false" customHeight="true" outlineLevel="0" collapsed="false">
      <c r="B8" s="115" t="n">
        <v>5</v>
      </c>
      <c r="C8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D8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E8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F8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G8" s="116"/>
      <c r="H8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I8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J8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K8" s="115" t="n">
        <v>5</v>
      </c>
      <c r="L8" s="71" t="n">
        <f aca="false">COUNTIF($C8:$J8,"=1")</f>
        <v>3</v>
      </c>
      <c r="M8" s="71" t="n">
        <f aca="false">COUNTIF($C8:$J8,"=2")</f>
        <v>4</v>
      </c>
      <c r="N8" s="115" t="n">
        <v>5</v>
      </c>
      <c r="O8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P8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Q8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R8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S8" s="116"/>
      <c r="T8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U8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V8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W8" s="115" t="n">
        <v>5</v>
      </c>
      <c r="X8" s="71" t="n">
        <f aca="false">COUNTIF($O8:$V8,"=1")</f>
        <v>3</v>
      </c>
      <c r="Y8" s="71" t="n">
        <f aca="false">COUNTIF($O8:$V8,"=2")</f>
        <v>4</v>
      </c>
      <c r="Z8" s="71"/>
      <c r="IV8" s="0"/>
      <c r="IW8" s="0"/>
    </row>
    <row r="9" customFormat="false" ht="15" hidden="false" customHeight="true" outlineLevel="0" collapsed="false">
      <c r="B9" s="115" t="n">
        <v>6</v>
      </c>
      <c r="C9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D9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E9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F9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G9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H9" s="116"/>
      <c r="I9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J9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K9" s="115" t="n">
        <v>6</v>
      </c>
      <c r="L9" s="71" t="n">
        <f aca="false">COUNTIF($C9:$J9,"=1")</f>
        <v>4</v>
      </c>
      <c r="M9" s="71" t="n">
        <f aca="false">COUNTIF($C9:$J9,"=2")</f>
        <v>3</v>
      </c>
      <c r="N9" s="115" t="n">
        <v>6</v>
      </c>
      <c r="O9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P9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Q9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R9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S9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T9" s="116"/>
      <c r="U9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V9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W9" s="115" t="n">
        <v>6</v>
      </c>
      <c r="X9" s="71" t="n">
        <f aca="false">COUNTIF($O9:$V9,"=1")</f>
        <v>4</v>
      </c>
      <c r="Y9" s="71" t="n">
        <f aca="false">COUNTIF($O9:$V9,"=2")</f>
        <v>3</v>
      </c>
      <c r="Z9" s="71"/>
      <c r="IV9" s="0"/>
      <c r="IW9" s="0"/>
    </row>
    <row r="10" customFormat="false" ht="15" hidden="false" customHeight="true" outlineLevel="0" collapsed="false">
      <c r="B10" s="115" t="n">
        <v>7</v>
      </c>
      <c r="C10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D10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E10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F10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G10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H10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I10" s="116"/>
      <c r="J10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K10" s="115" t="n">
        <v>7</v>
      </c>
      <c r="L10" s="71" t="n">
        <f aca="false">COUNTIF($C10:$J10,"=1")</f>
        <v>2</v>
      </c>
      <c r="M10" s="71" t="n">
        <f aca="false">COUNTIF($C10:$J10,"=2")</f>
        <v>5</v>
      </c>
      <c r="N10" s="115" t="n">
        <v>7</v>
      </c>
      <c r="O10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P10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Q10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R10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S10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T10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U10" s="116"/>
      <c r="V10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W10" s="115" t="n">
        <v>7</v>
      </c>
      <c r="X10" s="71" t="n">
        <f aca="false">COUNTIF($O10:$V10,"=1")</f>
        <v>2</v>
      </c>
      <c r="Y10" s="71" t="n">
        <f aca="false">COUNTIF($O10:$V10,"=2")</f>
        <v>5</v>
      </c>
      <c r="Z10" s="71"/>
      <c r="IV10" s="0"/>
      <c r="IW10" s="0"/>
    </row>
    <row r="11" customFormat="false" ht="15" hidden="false" customHeight="true" outlineLevel="0" collapsed="false">
      <c r="B11" s="115" t="n">
        <v>8</v>
      </c>
      <c r="C11" s="117" t="n">
        <f aca="false">INDEX($P$23:$P$106,MATCH(CONCATENATE(CHOOSE(COLUMN(),"A","B","C","D","E","F","G","H","I","J","K","L","M"),ROW()," ",CHOOSE(ROW()-1,"A","B","C","D","E","F","G","H","I","J","K","L","M"),COLUMN()+1),$S$23:$S$106,0),1)</f>
        <v>2</v>
      </c>
      <c r="D11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E11" s="117" t="n">
        <f aca="false">INDEX($P$23:$P$106,MATCH(CONCATENATE(CHOOSE(COLUMN(),"A","B","C","D","E","F","G","H","I","J","K","L","M"),ROW()," ",CHOOSE(ROW()-1,"A","B","C","D","E","F","G","H","I","J","K","L","M"),COLUMN()+1),$S$23:$S$106,0),1)</f>
        <v>1</v>
      </c>
      <c r="F11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G11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H11" s="118" t="n">
        <f aca="false">INDEX($P$23:$P$106,MATCH(CONCATENATE(CHOOSE(ROW()-1,"A","B","C","D","E","F","G","H","I","J","K","L","M"),COLUMN()+1," ",CHOOSE(COLUMN(),"A","B","C","D","E","F","G","H","I","J","K","L","M"),ROW()),$S$23:$S$106,0),1)</f>
        <v>1</v>
      </c>
      <c r="I11" s="118" t="n">
        <f aca="false">INDEX($P$23:$P$106,MATCH(CONCATENATE(CHOOSE(ROW()-1,"A","B","C","D","E","F","G","H","I","J","K","L","M"),COLUMN()+1," ",CHOOSE(COLUMN(),"A","B","C","D","E","F","G","H","I","J","K","L","M"),ROW()),$S$23:$S$106,0),1)</f>
        <v>2</v>
      </c>
      <c r="J11" s="116"/>
      <c r="K11" s="115" t="n">
        <v>8</v>
      </c>
      <c r="L11" s="71" t="n">
        <f aca="false">COUNTIF($C11:$J11,"=1")</f>
        <v>3</v>
      </c>
      <c r="M11" s="71" t="n">
        <f aca="false">COUNTIF($C11:$J11,"=2")</f>
        <v>4</v>
      </c>
      <c r="N11" s="115" t="n">
        <v>8</v>
      </c>
      <c r="O11" s="119" t="n">
        <f aca="false">INDEX($P$23:$P$106,MATCH(CONCATENATE(CHOOSE(ROW(),"L","M","N","O","P","Q","R","S","T","U","V","W""X","Y"),COLUMN()-11," ",CHOOSE(COLUMN()-11,"L","M","N","O","P","Q","R","S","T","U","V","W","X","Y"),ROW()),$S$23:$S$106,0),1)</f>
        <v>2</v>
      </c>
      <c r="P11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Q11" s="119" t="n">
        <f aca="false">INDEX($P$23:$P$106,MATCH(CONCATENATE(CHOOSE(ROW(),"L","M","N","O","P","Q","R","S","T","U","V","W""X","Y"),COLUMN()-11," ",CHOOSE(COLUMN()-11,"L","M","N","O","P","Q","R","S","T","U","V","W","X","Y"),ROW()),$S$23:$S$106,0),1)</f>
        <v>1</v>
      </c>
      <c r="R11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S11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T11" s="120" t="n">
        <f aca="false">INDEX($P$23:$P$106,MATCH(CONCATENATE(CHOOSE(COLUMN()-12,"M","N","O","P","Q","R","S","T","U","V","W","X","Y"),ROW()," ",CHOOSE(ROW()-1,"M","N","O","P","Q","R","S","T","U","V","W","X","Y"),COLUMN()-11),$S$23:$S$106,0),1)</f>
        <v>1</v>
      </c>
      <c r="U11" s="120" t="n">
        <f aca="false">INDEX($P$23:$P$106,MATCH(CONCATENATE(CHOOSE(COLUMN()-12,"M","N","O","P","Q","R","S","T","U","V","W","X","Y"),ROW()," ",CHOOSE(ROW()-1,"M","N","O","P","Q","R","S","T","U","V","W","X","Y"),COLUMN()-11),$S$23:$S$106,0),1)</f>
        <v>2</v>
      </c>
      <c r="V11" s="116"/>
      <c r="W11" s="115" t="n">
        <v>8</v>
      </c>
      <c r="X11" s="71" t="n">
        <f aca="false">COUNTIF($O11:$V11,"=1")</f>
        <v>3</v>
      </c>
      <c r="Y11" s="71" t="n">
        <f aca="false">COUNTIF($O11:$V11,"=2")</f>
        <v>4</v>
      </c>
      <c r="Z11" s="71"/>
      <c r="IV11" s="0"/>
      <c r="IW11" s="0"/>
    </row>
    <row r="12" customFormat="false" ht="15" hidden="false" customHeight="true" outlineLevel="0" collapsed="false">
      <c r="A12" s="110" t="s">
        <v>28</v>
      </c>
      <c r="B12" s="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customFormat="false" ht="18.6" hidden="false" customHeight="true" outlineLevel="0" collapsed="false">
      <c r="B13" s="112" t="s">
        <v>34</v>
      </c>
      <c r="C13" s="112" t="n">
        <v>1</v>
      </c>
      <c r="D13" s="112" t="n">
        <v>2</v>
      </c>
      <c r="E13" s="112" t="n">
        <v>3</v>
      </c>
      <c r="F13" s="112" t="n">
        <v>4</v>
      </c>
      <c r="G13" s="112" t="n">
        <v>5</v>
      </c>
      <c r="H13" s="112" t="n">
        <v>6</v>
      </c>
      <c r="I13" s="112" t="n">
        <v>7</v>
      </c>
      <c r="J13" s="112" t="n">
        <v>8</v>
      </c>
      <c r="K13" s="71"/>
      <c r="L13" s="71"/>
      <c r="M13" s="71"/>
      <c r="N13" s="112"/>
      <c r="O13" s="112" t="n">
        <v>1</v>
      </c>
      <c r="P13" s="112" t="n">
        <v>2</v>
      </c>
      <c r="Q13" s="112" t="n">
        <v>3</v>
      </c>
      <c r="R13" s="112" t="n">
        <v>4</v>
      </c>
      <c r="S13" s="112" t="n">
        <v>5</v>
      </c>
      <c r="T13" s="112" t="n">
        <v>6</v>
      </c>
      <c r="U13" s="112" t="n">
        <v>7</v>
      </c>
      <c r="V13" s="112" t="n">
        <v>8</v>
      </c>
      <c r="W13" s="114"/>
      <c r="X13" s="114"/>
      <c r="Y13" s="114"/>
      <c r="Z13" s="114"/>
      <c r="AA13" s="114"/>
      <c r="IW13" s="0"/>
    </row>
    <row r="14" customFormat="false" ht="18.6" hidden="false" customHeight="true" outlineLevel="0" collapsed="false">
      <c r="B14" s="115" t="n">
        <v>1</v>
      </c>
      <c r="C14" s="116"/>
      <c r="D14" s="117" t="n">
        <f aca="false">INDEX($Q$23:$Q$106,MATCH(CONCATENATE(CHOOSE(COLUMN(),"A","B","C","D","E","F","G","H","I","J","K","L","M"),ROW()-10," ",CHOOSE(ROW()-11,"A","B","C","D","E","F","G","H","I","J","K","L","M"),COLUMN()+1),$S$23:$S$106,0),1)</f>
        <v>14</v>
      </c>
      <c r="E14" s="117" t="n">
        <f aca="false">INDEX($Q$23:$Q$106,MATCH(CONCATENATE(CHOOSE(COLUMN(),"A","B","C","D","E","F","G","H","I","J","K","L","M"),ROW()-10," ",CHOOSE(ROW()-11,"A","B","C","D","E","F","G","H","I","J","K","L","M"),COLUMN()+1),$S$23:$S$106,0),1)</f>
        <v>13</v>
      </c>
      <c r="F14" s="117" t="n">
        <f aca="false">INDEX($Q$23:$Q$106,MATCH(CONCATENATE(CHOOSE(COLUMN(),"A","B","C","D","E","F","G","H","I","J","K","L","M"),ROW()-10," ",CHOOSE(ROW()-11,"A","B","C","D","E","F","G","H","I","J","K","L","M"),COLUMN()+1),$S$23:$S$106,0),1)</f>
        <v>2</v>
      </c>
      <c r="G14" s="117" t="n">
        <f aca="false">INDEX($Q$23:$Q$106,MATCH(CONCATENATE(CHOOSE(COLUMN(),"A","B","C","D","E","F","G","H","I","J","K","L","M"),ROW()-10," ",CHOOSE(ROW()-11,"A","B","C","D","E","F","G","H","I","J","K","L","M"),COLUMN()+1),$S$23:$S$106,0),1)</f>
        <v>1</v>
      </c>
      <c r="H14" s="118" t="n">
        <f aca="false">INDEX($Q$23:$Q$106,MATCH(CONCATENATE(CHOOSE(ROW()-11,"A","B","C","D","E","F","G","H","I","J","K","L","M"),COLUMN()+1," ",CHOOSE(COLUMN(),"A","B","C","D","E","F","G","H","I","J","K","L","M"),ROW()-10),$S$23:$S$106,0),1)</f>
        <v>8</v>
      </c>
      <c r="I14" s="118" t="n">
        <f aca="false">INDEX($Q$23:$Q$106,MATCH(CONCATENATE(CHOOSE(ROW()-11,"A","B","C","D","E","F","G","H","I","J","K","L","M"),COLUMN()+1," ",CHOOSE(COLUMN(),"A","B","C","D","E","F","G","H","I","J","K","L","M"),ROW()-10),$S$23:$S$106,0),1)</f>
        <v>7</v>
      </c>
      <c r="J14" s="118" t="n">
        <f aca="false">INDEX($Q$23:$Q$106,MATCH(CONCATENATE(CHOOSE(ROW()-11,"A","B","C","D","E","F","G","H","I","J","K","L","M"),COLUMN()+1," ",CHOOSE(COLUMN(),"A","B","C","D","E","F","G","H","I","J","K","L","M"),ROW()-10),$S$23:$S$106,0),1)</f>
        <v>3</v>
      </c>
      <c r="K14" s="71"/>
      <c r="L14" s="71"/>
      <c r="M14" s="71"/>
      <c r="N14" s="115" t="n">
        <v>1</v>
      </c>
      <c r="O14" s="116"/>
      <c r="P14" s="119" t="n">
        <f aca="false">INDEX($Q$23:$Q$106,MATCH(CONCATENATE(CHOOSE(ROW()-12,"N","O","P","Q","R","S","T","U","V","W","X","Y"),COLUMN()-11," ",CHOOSE(COLUMN()-13,"N","O","P","Q","R","S","T","U","V","W","X","Y"),ROW()-10),$S$23:$S$106,0),1)</f>
        <v>28</v>
      </c>
      <c r="Q14" s="119" t="n">
        <f aca="false">INDEX($Q$23:$Q$106,MATCH(CONCATENATE(CHOOSE(ROW()-12,"N","O","P","Q","R","S","T","U","V","W","X","Y"),COLUMN()-11," ",CHOOSE(COLUMN()-13,"N","O","P","Q","R","S","T","U","V","W","X","Y"),ROW()-10),$S$23:$S$106,0),1)</f>
        <v>27</v>
      </c>
      <c r="R14" s="119" t="n">
        <f aca="false">INDEX($Q$23:$Q$106,MATCH(CONCATENATE(CHOOSE(ROW()-12,"N","O","P","Q","R","S","T","U","V","W","X","Y"),COLUMN()-11," ",CHOOSE(COLUMN()-13,"N","O","P","Q","R","S","T","U","V","W","X","Y"),ROW()-10),$S$23:$S$106,0),1)</f>
        <v>16</v>
      </c>
      <c r="S14" s="119" t="n">
        <f aca="false">INDEX($Q$23:$Q$106,MATCH(CONCATENATE(CHOOSE(ROW()-12,"N","O","P","Q","R","S","T","U","V","W","X","Y"),COLUMN()-11," ",CHOOSE(COLUMN()-13,"N","O","P","Q","R","S","T","U","V","W","X","Y"),ROW()-10),$S$23:$S$106,0),1)</f>
        <v>15</v>
      </c>
      <c r="T14" s="120" t="n">
        <f aca="false">INDEX($Q$23:$Q$106,MATCH(CONCATENATE(CHOOSE(COLUMN()-13,"N","O","P","Q","R","S","T","U","V","W","X","Y","Z"),ROW()-10," ",CHOOSE(ROW()-12,"N","O","P","Q","R","S","T","U","V","W","X","Y","Z"),COLUMN()-11),$S$23:$S$106,0),1)</f>
        <v>22</v>
      </c>
      <c r="U14" s="120" t="n">
        <f aca="false">INDEX($Q$23:$Q$106,MATCH(CONCATENATE(CHOOSE(COLUMN()-13,"N","O","P","Q","R","S","T","U","V","W","X","Y","Z"),ROW()-10," ",CHOOSE(ROW()-12,"N","O","P","Q","R","S","T","U","V","W","X","Y","Z"),COLUMN()-11),$S$23:$S$106,0),1)</f>
        <v>21</v>
      </c>
      <c r="V14" s="120" t="n">
        <f aca="false">INDEX($Q$23:$Q$106,MATCH(CONCATENATE(CHOOSE(COLUMN()-13,"N","O","P","Q","R","S","T","U","V","W","X","Y","Z"),ROW()-10," ",CHOOSE(ROW()-12,"N","O","P","Q","R","S","T","U","V","W","X","Y","Z"),COLUMN()-11),$S$23:$S$106,0),1)</f>
        <v>17</v>
      </c>
      <c r="W14" s="71"/>
      <c r="X14" s="71"/>
      <c r="Y14" s="71"/>
      <c r="Z14" s="71"/>
      <c r="AA14" s="71"/>
      <c r="IW14" s="0"/>
    </row>
    <row r="15" customFormat="false" ht="18.6" hidden="false" customHeight="true" outlineLevel="0" collapsed="false">
      <c r="B15" s="115" t="n">
        <v>2</v>
      </c>
      <c r="C15" s="118" t="n">
        <f aca="false">INDEX($Q$23:$Q$106,MATCH(CONCATENATE(CHOOSE(ROW()-11,"A","B","C","D","E","F","G","H","I","J","K","L","M"),COLUMN()+1," ",CHOOSE(COLUMN(),"A","B","C","D","E","F","G","H","I","J","K","L","M"),ROW()-10),$S$23:$S$106,0),1)</f>
        <v>14</v>
      </c>
      <c r="D15" s="116"/>
      <c r="E15" s="117" t="n">
        <f aca="false">INDEX($Q$23:$Q$106,MATCH(CONCATENATE(CHOOSE(COLUMN(),"A","B","C","D","E","F","G","H","I","J","K","L","M"),ROW()-10," ",CHOOSE(ROW()-11,"A","B","C","D","E","F","G","H","I","J","K","L","M"),COLUMN()+1),$S$23:$S$106,0),1)</f>
        <v>6</v>
      </c>
      <c r="F15" s="117" t="n">
        <f aca="false">INDEX($Q$23:$Q$106,MATCH(CONCATENATE(CHOOSE(COLUMN(),"A","B","C","D","E","F","G","H","I","J","K","L","M"),ROW()-10," ",CHOOSE(ROW()-11,"A","B","C","D","E","F","G","H","I","J","K","L","M"),COLUMN()+1),$S$23:$S$106,0),1)</f>
        <v>13</v>
      </c>
      <c r="G15" s="117" t="n">
        <f aca="false">INDEX($Q$23:$Q$106,MATCH(CONCATENATE(CHOOSE(COLUMN(),"A","B","C","D","E","F","G","H","I","J","K","L","M"),ROW()-10," ",CHOOSE(ROW()-11,"A","B","C","D","E","F","G","H","I","J","K","L","M"),COLUMN()+1),$S$23:$S$106,0),1)</f>
        <v>12</v>
      </c>
      <c r="H15" s="117" t="n">
        <f aca="false">INDEX($Q$23:$Q$106,MATCH(CONCATENATE(CHOOSE(COLUMN(),"A","B","C","D","E","F","G","H","I","J","K","L","M"),ROW()-10," ",CHOOSE(ROW()-11,"A","B","C","D","E","F","G","H","I","J","K","L","M"),COLUMN()+1),$S$23:$S$106,0),1)</f>
        <v>5</v>
      </c>
      <c r="I15" s="118" t="n">
        <f aca="false">INDEX($Q$23:$Q$106,MATCH(CONCATENATE(CHOOSE(ROW()-11,"A","B","C","D","E","F","G","H","I","J","K","L","M"),COLUMN()+1," ",CHOOSE(COLUMN(),"A","B","C","D","E","F","G","H","I","J","K","L","M"),ROW()-10),$S$23:$S$106,0),1)</f>
        <v>4</v>
      </c>
      <c r="J15" s="118" t="n">
        <f aca="false">INDEX($Q$23:$Q$106,MATCH(CONCATENATE(CHOOSE(ROW()-11,"A","B","C","D","E","F","G","H","I","J","K","L","M"),COLUMN()+1," ",CHOOSE(COLUMN(),"A","B","C","D","E","F","G","H","I","J","K","L","M"),ROW()-10),$S$23:$S$106,0),1)</f>
        <v>11</v>
      </c>
      <c r="K15" s="71"/>
      <c r="L15" s="71"/>
      <c r="M15" s="71"/>
      <c r="N15" s="115" t="n">
        <v>2</v>
      </c>
      <c r="O15" s="120" t="n">
        <f aca="false">INDEX($Q$23:$Q$106,MATCH(CONCATENATE(CHOOSE(COLUMN()-13,"N","O","P","Q","R","S","T","U","V","W","X","Y","Z"),ROW()-10," ",CHOOSE(ROW()-12,"N","O","P","Q","R","S","T","U","V","W","X","Y","Z"),COLUMN()-11),$S$23:$S$106,0),1)</f>
        <v>28</v>
      </c>
      <c r="P15" s="116"/>
      <c r="Q15" s="119" t="n">
        <f aca="false">INDEX($Q$23:$Q$106,MATCH(CONCATENATE(CHOOSE(ROW()-12,"N","O","P","Q","R","S","T","U","V","W","X","Y"),COLUMN()-11," ",CHOOSE(COLUMN()-13,"N","O","P","Q","R","S","T","U","V","W","X","Y"),ROW()-10),$S$23:$S$106,0),1)</f>
        <v>20</v>
      </c>
      <c r="R15" s="119" t="n">
        <f aca="false">INDEX($Q$23:$Q$106,MATCH(CONCATENATE(CHOOSE(ROW()-12,"N","O","P","Q","R","S","T","U","V","W","X","Y"),COLUMN()-11," ",CHOOSE(COLUMN()-13,"N","O","P","Q","R","S","T","U","V","W","X","Y"),ROW()-10),$S$23:$S$106,0),1)</f>
        <v>27</v>
      </c>
      <c r="S15" s="119" t="n">
        <f aca="false">INDEX($Q$23:$Q$106,MATCH(CONCATENATE(CHOOSE(ROW()-12,"N","O","P","Q","R","S","T","U","V","W","X","Y"),COLUMN()-11," ",CHOOSE(COLUMN()-13,"N","O","P","Q","R","S","T","U","V","W","X","Y"),ROW()-10),$S$23:$S$106,0),1)</f>
        <v>26</v>
      </c>
      <c r="T15" s="119" t="n">
        <f aca="false">INDEX($Q$23:$Q$106,MATCH(CONCATENATE(CHOOSE(ROW()-12,"N","O","P","Q","R","S","T","U","V","W","X","Y"),COLUMN()-11," ",CHOOSE(COLUMN()-13,"N","O","P","Q","R","S","T","U","V","W","X","Y"),ROW()-10),$S$23:$S$106,0),1)</f>
        <v>19</v>
      </c>
      <c r="U15" s="120" t="n">
        <f aca="false">INDEX($Q$23:$Q$106,MATCH(CONCATENATE(CHOOSE(COLUMN()-13,"N","O","P","Q","R","S","T","U","V","W","X","Y","Z"),ROW()-10," ",CHOOSE(ROW()-12,"N","O","P","Q","R","S","T","U","V","W","X","Y","Z"),COLUMN()-11),$S$23:$S$106,0),1)</f>
        <v>18</v>
      </c>
      <c r="V15" s="120" t="n">
        <f aca="false">INDEX($Q$23:$Q$106,MATCH(CONCATENATE(CHOOSE(COLUMN()-13,"N","O","P","Q","R","S","T","U","V","W","X","Y","Z"),ROW()-10," ",CHOOSE(ROW()-12,"N","O","P","Q","R","S","T","U","V","W","X","Y","Z"),COLUMN()-11),$S$23:$S$106,0),1)</f>
        <v>25</v>
      </c>
      <c r="W15" s="71"/>
      <c r="X15" s="71"/>
      <c r="Y15" s="71"/>
      <c r="Z15" s="71"/>
      <c r="AA15" s="71"/>
      <c r="IW15" s="0"/>
    </row>
    <row r="16" customFormat="false" ht="18.6" hidden="false" customHeight="true" outlineLevel="0" collapsed="false">
      <c r="B16" s="115" t="n">
        <v>3</v>
      </c>
      <c r="C16" s="118" t="n">
        <f aca="false">INDEX($Q$23:$Q$106,MATCH(CONCATENATE(CHOOSE(ROW()-11,"A","B","C","D","E","F","G","H","I","J","K","L","M"),COLUMN()+1," ",CHOOSE(COLUMN(),"A","B","C","D","E","F","G","H","I","J","K","L","M"),ROW()-10),$S$23:$S$106,0),1)</f>
        <v>13</v>
      </c>
      <c r="D16" s="118" t="n">
        <f aca="false">INDEX($Q$23:$Q$106,MATCH(CONCATENATE(CHOOSE(ROW()-11,"A","B","C","D","E","F","G","H","I","J","K","L","M"),COLUMN()+1," ",CHOOSE(COLUMN(),"A","B","C","D","E","F","G","H","I","J","K","L","M"),ROW()-10),$S$23:$S$106,0),1)</f>
        <v>6</v>
      </c>
      <c r="E16" s="116"/>
      <c r="F16" s="117" t="n">
        <f aca="false">INDEX($Q$23:$Q$106,MATCH(CONCATENATE(CHOOSE(COLUMN(),"A","B","C","D","E","F","G","H","I","J","K","L","M"),ROW()-10," ",CHOOSE(ROW()-11,"A","B","C","D","E","F","G","H","I","J","K","L","M"),COLUMN()+1),$S$23:$S$106,0),1)</f>
        <v>14</v>
      </c>
      <c r="G16" s="117" t="n">
        <f aca="false">INDEX($Q$23:$Q$106,MATCH(CONCATENATE(CHOOSE(COLUMN(),"A","B","C","D","E","F","G","H","I","J","K","L","M"),ROW()-10," ",CHOOSE(ROW()-11,"A","B","C","D","E","F","G","H","I","J","K","L","M"),COLUMN()+1),$S$23:$S$106,0),1)</f>
        <v>11</v>
      </c>
      <c r="H16" s="117" t="n">
        <f aca="false">INDEX($Q$23:$Q$106,MATCH(CONCATENATE(CHOOSE(COLUMN(),"A","B","C","D","E","F","G","H","I","J","K","L","M"),ROW()-10," ",CHOOSE(ROW()-11,"A","B","C","D","E","F","G","H","I","J","K","L","M"),COLUMN()+1),$S$23:$S$106,0),1)</f>
        <v>4</v>
      </c>
      <c r="I16" s="117" t="n">
        <f aca="false">INDEX($Q$23:$Q$106,MATCH(CONCATENATE(CHOOSE(COLUMN(),"A","B","C","D","E","F","G","H","I","J","K","L","M"),ROW()-10," ",CHOOSE(ROW()-11,"A","B","C","D","E","F","G","H","I","J","K","L","M"),COLUMN()+1),$S$23:$S$106,0),1)</f>
        <v>5</v>
      </c>
      <c r="J16" s="118" t="n">
        <f aca="false">INDEX($Q$23:$Q$106,MATCH(CONCATENATE(CHOOSE(ROW()-11,"A","B","C","D","E","F","G","H","I","J","K","L","M"),COLUMN()+1," ",CHOOSE(COLUMN(),"A","B","C","D","E","F","G","H","I","J","K","L","M"),ROW()-10),$S$23:$S$106,0),1)</f>
        <v>12</v>
      </c>
      <c r="K16" s="71"/>
      <c r="L16" s="71"/>
      <c r="M16" s="71"/>
      <c r="N16" s="115" t="n">
        <v>3</v>
      </c>
      <c r="O16" s="120" t="n">
        <f aca="false">INDEX($Q$23:$Q$106,MATCH(CONCATENATE(CHOOSE(COLUMN()-13,"N","O","P","Q","R","S","T","U","V","W","X","Y","Z"),ROW()-10," ",CHOOSE(ROW()-12,"N","O","P","Q","R","S","T","U","V","W","X","Y","Z"),COLUMN()-11),$S$23:$S$106,0),1)</f>
        <v>27</v>
      </c>
      <c r="P16" s="120" t="n">
        <f aca="false">INDEX($Q$23:$Q$106,MATCH(CONCATENATE(CHOOSE(COLUMN()-13,"N","O","P","Q","R","S","T","U","V","W","X","Y","Z"),ROW()-10," ",CHOOSE(ROW()-12,"N","O","P","Q","R","S","T","U","V","W","X","Y","Z"),COLUMN()-11),$S$23:$S$106,0),1)</f>
        <v>20</v>
      </c>
      <c r="Q16" s="116"/>
      <c r="R16" s="119" t="n">
        <f aca="false">INDEX($Q$23:$Q$106,MATCH(CONCATENATE(CHOOSE(ROW()-12,"N","O","P","Q","R","S","T","U","V","W","X","Y"),COLUMN()-11," ",CHOOSE(COLUMN()-13,"N","O","P","Q","R","S","T","U","V","W","X","Y"),ROW()-10),$S$23:$S$106,0),1)</f>
        <v>28</v>
      </c>
      <c r="S16" s="119" t="n">
        <f aca="false">INDEX($Q$23:$Q$106,MATCH(CONCATENATE(CHOOSE(ROW()-12,"N","O","P","Q","R","S","T","U","V","W","X","Y"),COLUMN()-11," ",CHOOSE(COLUMN()-13,"N","O","P","Q","R","S","T","U","V","W","X","Y"),ROW()-10),$S$23:$S$106,0),1)</f>
        <v>25</v>
      </c>
      <c r="T16" s="119" t="n">
        <f aca="false">INDEX($Q$23:$Q$106,MATCH(CONCATENATE(CHOOSE(ROW()-12,"N","O","P","Q","R","S","T","U","V","W","X","Y"),COLUMN()-11," ",CHOOSE(COLUMN()-13,"N","O","P","Q","R","S","T","U","V","W","X","Y"),ROW()-10),$S$23:$S$106,0),1)</f>
        <v>18</v>
      </c>
      <c r="U16" s="119" t="n">
        <f aca="false">INDEX($Q$23:$Q$106,MATCH(CONCATENATE(CHOOSE(ROW()-12,"N","O","P","Q","R","S","T","U","V","W","X","Y"),COLUMN()-11," ",CHOOSE(COLUMN()-13,"N","O","P","Q","R","S","T","U","V","W","X","Y"),ROW()-10),$S$23:$S$106,0),1)</f>
        <v>19</v>
      </c>
      <c r="V16" s="120" t="n">
        <f aca="false">INDEX($Q$23:$Q$106,MATCH(CONCATENATE(CHOOSE(COLUMN()-13,"N","O","P","Q","R","S","T","U","V","W","X","Y","Z"),ROW()-10," ",CHOOSE(ROW()-12,"N","O","P","Q","R","S","T","U","V","W","X","Y","Z"),COLUMN()-11),$S$23:$S$106,0),1)</f>
        <v>26</v>
      </c>
      <c r="W16" s="71"/>
      <c r="X16" s="71"/>
      <c r="Y16" s="71"/>
      <c r="Z16" s="71"/>
      <c r="AA16" s="71"/>
      <c r="IW16" s="0"/>
    </row>
    <row r="17" customFormat="false" ht="18.6" hidden="false" customHeight="true" outlineLevel="0" collapsed="false">
      <c r="B17" s="115" t="n">
        <v>4</v>
      </c>
      <c r="C17" s="118" t="n">
        <f aca="false">INDEX($Q$23:$Q$106,MATCH(CONCATENATE(CHOOSE(ROW()-11,"A","B","C","D","E","F","G","H","I","J","K","L","M"),COLUMN()+1," ",CHOOSE(COLUMN(),"A","B","C","D","E","F","G","H","I","J","K","L","M"),ROW()-10),$S$23:$S$106,0),1)</f>
        <v>2</v>
      </c>
      <c r="D17" s="118" t="n">
        <f aca="false">INDEX($Q$23:$Q$106,MATCH(CONCATENATE(CHOOSE(ROW()-11,"A","B","C","D","E","F","G","H","I","J","K","L","M"),COLUMN()+1," ",CHOOSE(COLUMN(),"A","B","C","D","E","F","G","H","I","J","K","L","M"),ROW()-10),$S$23:$S$106,0),1)</f>
        <v>13</v>
      </c>
      <c r="E17" s="118" t="n">
        <f aca="false">INDEX($Q$23:$Q$106,MATCH(CONCATENATE(CHOOSE(ROW()-11,"A","B","C","D","E","F","G","H","I","J","K","L","M"),COLUMN()+1," ",CHOOSE(COLUMN(),"A","B","C","D","E","F","G","H","I","J","K","L","M"),ROW()-10),$S$23:$S$106,0),1)</f>
        <v>14</v>
      </c>
      <c r="F17" s="116"/>
      <c r="G17" s="117" t="n">
        <f aca="false">INDEX($Q$23:$Q$106,MATCH(CONCATENATE(CHOOSE(COLUMN(),"A","B","C","D","E","F","G","H","I","J","K","L","M"),ROW()-10," ",CHOOSE(ROW()-11,"A","B","C","D","E","F","G","H","I","J","K","L","M"),COLUMN()+1),$S$23:$S$106,0),1)</f>
        <v>3</v>
      </c>
      <c r="H17" s="117" t="n">
        <f aca="false">INDEX($Q$23:$Q$106,MATCH(CONCATENATE(CHOOSE(COLUMN(),"A","B","C","D","E","F","G","H","I","J","K","L","M"),ROW()-10," ",CHOOSE(ROW()-11,"A","B","C","D","E","F","G","H","I","J","K","L","M"),COLUMN()+1),$S$23:$S$106,0),1)</f>
        <v>7</v>
      </c>
      <c r="I17" s="117" t="n">
        <f aca="false">INDEX($Q$23:$Q$106,MATCH(CONCATENATE(CHOOSE(COLUMN(),"A","B","C","D","E","F","G","H","I","J","K","L","M"),ROW()-10," ",CHOOSE(ROW()-11,"A","B","C","D","E","F","G","H","I","J","K","L","M"),COLUMN()+1),$S$23:$S$106,0),1)</f>
        <v>8</v>
      </c>
      <c r="J17" s="117" t="n">
        <f aca="false">INDEX($Q$23:$Q$106,MATCH(CONCATENATE(CHOOSE(COLUMN(),"A","B","C","D","E","F","G","H","I","J","K","L","M"),ROW()-10," ",CHOOSE(ROW()-11,"A","B","C","D","E","F","G","H","I","J","K","L","M"),COLUMN()+1),$S$23:$S$106,0),1)</f>
        <v>1</v>
      </c>
      <c r="K17" s="71"/>
      <c r="L17" s="71"/>
      <c r="M17" s="71"/>
      <c r="N17" s="115" t="n">
        <v>4</v>
      </c>
      <c r="O17" s="120" t="n">
        <f aca="false">INDEX($Q$23:$Q$106,MATCH(CONCATENATE(CHOOSE(COLUMN()-13,"N","O","P","Q","R","S","T","U","V","W","X","Y","Z"),ROW()-10," ",CHOOSE(ROW()-12,"N","O","P","Q","R","S","T","U","V","W","X","Y","Z"),COLUMN()-11),$S$23:$S$106,0),1)</f>
        <v>16</v>
      </c>
      <c r="P17" s="120" t="n">
        <f aca="false">INDEX($Q$23:$Q$106,MATCH(CONCATENATE(CHOOSE(COLUMN()-13,"N","O","P","Q","R","S","T","U","V","W","X","Y","Z"),ROW()-10," ",CHOOSE(ROW()-12,"N","O","P","Q","R","S","T","U","V","W","X","Y","Z"),COLUMN()-11),$S$23:$S$106,0),1)</f>
        <v>27</v>
      </c>
      <c r="Q17" s="120" t="n">
        <f aca="false">INDEX($Q$23:$Q$106,MATCH(CONCATENATE(CHOOSE(COLUMN()-13,"N","O","P","Q","R","S","T","U","V","W","X","Y","Z"),ROW()-10," ",CHOOSE(ROW()-12,"N","O","P","Q","R","S","T","U","V","W","X","Y","Z"),COLUMN()-11),$S$23:$S$106,0),1)</f>
        <v>28</v>
      </c>
      <c r="R17" s="116"/>
      <c r="S17" s="119" t="n">
        <f aca="false">INDEX($Q$23:$Q$106,MATCH(CONCATENATE(CHOOSE(ROW()-12,"N","O","P","Q","R","S","T","U","V","W","X","Y"),COLUMN()-11," ",CHOOSE(COLUMN()-13,"N","O","P","Q","R","S","T","U","V","W","X","Y"),ROW()-10),$S$23:$S$106,0),1)</f>
        <v>17</v>
      </c>
      <c r="T17" s="119" t="n">
        <f aca="false">INDEX($Q$23:$Q$106,MATCH(CONCATENATE(CHOOSE(ROW()-12,"N","O","P","Q","R","S","T","U","V","W","X","Y"),COLUMN()-11," ",CHOOSE(COLUMN()-13,"N","O","P","Q","R","S","T","U","V","W","X","Y"),ROW()-10),$S$23:$S$106,0),1)</f>
        <v>21</v>
      </c>
      <c r="U17" s="119" t="n">
        <f aca="false">INDEX($Q$23:$Q$106,MATCH(CONCATENATE(CHOOSE(ROW()-12,"N","O","P","Q","R","S","T","U","V","W","X","Y"),COLUMN()-11," ",CHOOSE(COLUMN()-13,"N","O","P","Q","R","S","T","U","V","W","X","Y"),ROW()-10),$S$23:$S$106,0),1)</f>
        <v>22</v>
      </c>
      <c r="V17" s="119" t="n">
        <f aca="false">INDEX($Q$23:$Q$106,MATCH(CONCATENATE(CHOOSE(ROW()-12,"N","O","P","Q","R","S","T","U","V","W","X","Y"),COLUMN()-11," ",CHOOSE(COLUMN()-13,"N","O","P","Q","R","S","T","U","V","W","X","Y"),ROW()-10),$S$23:$S$106,0),1)</f>
        <v>15</v>
      </c>
      <c r="W17" s="71"/>
      <c r="X17" s="71"/>
      <c r="Y17" s="71"/>
      <c r="Z17" s="71"/>
      <c r="AA17" s="71"/>
      <c r="IW17" s="0"/>
    </row>
    <row r="18" customFormat="false" ht="18.6" hidden="false" customHeight="true" outlineLevel="0" collapsed="false">
      <c r="B18" s="115" t="n">
        <v>5</v>
      </c>
      <c r="C18" s="118" t="n">
        <f aca="false">INDEX($Q$23:$Q$106,MATCH(CONCATENATE(CHOOSE(ROW()-11,"A","B","C","D","E","F","G","H","I","J","K","L","M"),COLUMN()+1," ",CHOOSE(COLUMN(),"A","B","C","D","E","F","G","H","I","J","K","L","M"),ROW()-10),$S$23:$S$106,0),1)</f>
        <v>1</v>
      </c>
      <c r="D18" s="118" t="n">
        <f aca="false">INDEX($Q$23:$Q$106,MATCH(CONCATENATE(CHOOSE(ROW()-11,"A","B","C","D","E","F","G","H","I","J","K","L","M"),COLUMN()+1," ",CHOOSE(COLUMN(),"A","B","C","D","E","F","G","H","I","J","K","L","M"),ROW()-10),$S$23:$S$106,0),1)</f>
        <v>12</v>
      </c>
      <c r="E18" s="118" t="n">
        <f aca="false">INDEX($Q$23:$Q$106,MATCH(CONCATENATE(CHOOSE(ROW()-11,"A","B","C","D","E","F","G","H","I","J","K","L","M"),COLUMN()+1," ",CHOOSE(COLUMN(),"A","B","C","D","E","F","G","H","I","J","K","L","M"),ROW()-10),$S$23:$S$106,0),1)</f>
        <v>11</v>
      </c>
      <c r="F18" s="118" t="n">
        <v>8</v>
      </c>
      <c r="G18" s="116"/>
      <c r="H18" s="117" t="n">
        <f aca="false">INDEX($Q$23:$Q$106,MATCH(CONCATENATE(CHOOSE(COLUMN(),"A","B","C","D","E","F","G","H","I","J","K","L","M"),ROW()-10," ",CHOOSE(ROW()-11,"A","B","C","D","E","F","G","H","I","J","K","L","M"),COLUMN()+1),$S$23:$S$106,0),1)</f>
        <v>10</v>
      </c>
      <c r="I18" s="117" t="n">
        <f aca="false">INDEX($Q$23:$Q$106,MATCH(CONCATENATE(CHOOSE(COLUMN(),"A","B","C","D","E","F","G","H","I","J","K","L","M"),ROW()-10," ",CHOOSE(ROW()-11,"A","B","C","D","E","F","G","H","I","J","K","L","M"),COLUMN()+1),$S$23:$S$106,0),1)</f>
        <v>9</v>
      </c>
      <c r="J18" s="117" t="n">
        <f aca="false">INDEX($Q$23:$Q$106,MATCH(CONCATENATE(CHOOSE(COLUMN(),"A","B","C","D","E","F","G","H","I","J","K","L","M"),ROW()-10," ",CHOOSE(ROW()-11,"A","B","C","D","E","F","G","H","I","J","K","L","M"),COLUMN()+1),$S$23:$S$106,0),1)</f>
        <v>2</v>
      </c>
      <c r="K18" s="71"/>
      <c r="L18" s="71"/>
      <c r="M18" s="71"/>
      <c r="N18" s="115" t="n">
        <v>5</v>
      </c>
      <c r="O18" s="120" t="n">
        <f aca="false">INDEX($Q$23:$Q$106,MATCH(CONCATENATE(CHOOSE(COLUMN()-13,"N","O","P","Q","R","S","T","U","V","W","X","Y","Z"),ROW()-10," ",CHOOSE(ROW()-12,"N","O","P","Q","R","S","T","U","V","W","X","Y","Z"),COLUMN()-11),$S$23:$S$106,0),1)</f>
        <v>15</v>
      </c>
      <c r="P18" s="120" t="n">
        <f aca="false">INDEX($Q$23:$Q$106,MATCH(CONCATENATE(CHOOSE(COLUMN()-13,"N","O","P","Q","R","S","T","U","V","W","X","Y","Z"),ROW()-10," ",CHOOSE(ROW()-12,"N","O","P","Q","R","S","T","U","V","W","X","Y","Z"),COLUMN()-11),$S$23:$S$106,0),1)</f>
        <v>26</v>
      </c>
      <c r="Q18" s="120" t="n">
        <f aca="false">INDEX($Q$23:$Q$106,MATCH(CONCATENATE(CHOOSE(COLUMN()-13,"N","O","P","Q","R","S","T","U","V","W","X","Y","Z"),ROW()-10," ",CHOOSE(ROW()-12,"N","O","P","Q","R","S","T","U","V","W","X","Y","Z"),COLUMN()-11),$S$23:$S$106,0),1)</f>
        <v>25</v>
      </c>
      <c r="R18" s="120" t="n">
        <f aca="false">INDEX($Q$23:$Q$106,MATCH(CONCATENATE(CHOOSE(COLUMN()-13,"N","O","P","Q","R","S","T","U","V","W","X","Y","Z"),ROW()-10," ",CHOOSE(ROW()-12,"N","O","P","Q","R","S","T","U","V","W","X","Y","Z"),COLUMN()-11),$S$23:$S$106,0),1)</f>
        <v>17</v>
      </c>
      <c r="S18" s="116"/>
      <c r="T18" s="119" t="n">
        <f aca="false">INDEX($Q$23:$Q$106,MATCH(CONCATENATE(CHOOSE(ROW()-12,"N","O","P","Q","R","S","T","U","V","W","X","Y"),COLUMN()-11," ",CHOOSE(COLUMN()-13,"N","O","P","Q","R","S","T","U","V","W","X","Y"),ROW()-10),$S$23:$S$106,0),1)</f>
        <v>24</v>
      </c>
      <c r="U18" s="119" t="n">
        <f aca="false">INDEX($Q$23:$Q$106,MATCH(CONCATENATE(CHOOSE(ROW()-12,"N","O","P","Q","R","S","T","U","V","W","X","Y"),COLUMN()-11," ",CHOOSE(COLUMN()-13,"N","O","P","Q","R","S","T","U","V","W","X","Y"),ROW()-10),$S$23:$S$106,0),1)</f>
        <v>23</v>
      </c>
      <c r="V18" s="119" t="n">
        <f aca="false">INDEX($Q$23:$Q$106,MATCH(CONCATENATE(CHOOSE(ROW()-12,"N","O","P","Q","R","S","T","U","V","W","X","Y"),COLUMN()-11," ",CHOOSE(COLUMN()-13,"N","O","P","Q","R","S","T","U","V","W","X","Y"),ROW()-10),$S$23:$S$106,0),1)</f>
        <v>16</v>
      </c>
      <c r="W18" s="71"/>
      <c r="X18" s="71"/>
      <c r="Y18" s="71"/>
      <c r="Z18" s="71"/>
      <c r="AA18" s="71"/>
      <c r="IW18" s="0"/>
    </row>
    <row r="19" customFormat="false" ht="18.6" hidden="false" customHeight="true" outlineLevel="0" collapsed="false">
      <c r="B19" s="115" t="n">
        <v>6</v>
      </c>
      <c r="C19" s="117" t="n">
        <f aca="false">INDEX($Q$23:$Q$106,MATCH(CONCATENATE(CHOOSE(COLUMN(),"A","B","C","D","E","F","G","H","I","J","K","L","M"),ROW()-10," ",CHOOSE(ROW()-11,"A","B","C","D","E","F","G","H","I","J","K","L","M"),COLUMN()+1),$S$23:$S$106,0),1)</f>
        <v>8</v>
      </c>
      <c r="D19" s="118" t="n">
        <f aca="false">INDEX($Q$23:$Q$106,MATCH(CONCATENATE(CHOOSE(ROW()-11,"A","B","C","D","E","F","G","H","I","J","K","L","M"),COLUMN()+1," ",CHOOSE(COLUMN(),"A","B","C","D","E","F","G","H","I","J","K","L","M"),ROW()-10),$S$23:$S$106,0),1)</f>
        <v>5</v>
      </c>
      <c r="E19" s="118" t="n">
        <f aca="false">INDEX($Q$23:$Q$106,MATCH(CONCATENATE(CHOOSE(ROW()-11,"A","B","C","D","E","F","G","H","I","J","K","L","M"),COLUMN()+1," ",CHOOSE(COLUMN(),"A","B","C","D","E","F","G","H","I","J","K","L","M"),ROW()-10),$S$23:$S$106,0),1)</f>
        <v>4</v>
      </c>
      <c r="F19" s="118" t="n">
        <v>3</v>
      </c>
      <c r="G19" s="118" t="n">
        <f aca="false">INDEX($Q$23:$Q$106,MATCH(CONCATENATE(CHOOSE(ROW()-11,"A","B","C","D","E","F","G","H","I","J","K","L","M"),COLUMN()+1," ",CHOOSE(COLUMN(),"A","B","C","D","E","F","G","H","I","J","K","L","M"),ROW()-10),$S$23:$S$106,0),1)</f>
        <v>10</v>
      </c>
      <c r="H19" s="116"/>
      <c r="I19" s="117" t="n">
        <f aca="false">INDEX($Q$23:$Q$106,MATCH(CONCATENATE(CHOOSE(COLUMN(),"A","B","C","D","E","F","G","H","I","J","K","L","M"),ROW()-10," ",CHOOSE(ROW()-11,"A","B","C","D","E","F","G","H","I","J","K","L","M"),COLUMN()+1),$S$23:$S$106,0),1)</f>
        <v>6</v>
      </c>
      <c r="J19" s="117" t="n">
        <f aca="false">INDEX($Q$23:$Q$106,MATCH(CONCATENATE(CHOOSE(COLUMN(),"A","B","C","D","E","F","G","H","I","J","K","L","M"),ROW()-10," ",CHOOSE(ROW()-11,"A","B","C","D","E","F","G","H","I","J","K","L","M"),COLUMN()+1),$S$23:$S$106,0),1)</f>
        <v>9</v>
      </c>
      <c r="K19" s="71"/>
      <c r="L19" s="71"/>
      <c r="M19" s="71"/>
      <c r="N19" s="115" t="n">
        <v>6</v>
      </c>
      <c r="O19" s="119" t="n">
        <f aca="false">INDEX($Q$23:$Q$106,MATCH(CONCATENATE(CHOOSE(ROW()-12,"N","O","P","Q","R","S","T","U","V","W","X","Y"),COLUMN()-11," ",CHOOSE(COLUMN()-13,"N","O","P","Q","R","S","T","U","V","W","X","Y"),ROW()-10),$S$23:$S$106,0),1)</f>
        <v>22</v>
      </c>
      <c r="P19" s="120" t="n">
        <f aca="false">INDEX($Q$23:$Q$106,MATCH(CONCATENATE(CHOOSE(COLUMN()-13,"N","O","P","Q","R","S","T","U","V","W","X","Y","Z"),ROW()-10," ",CHOOSE(ROW()-12,"N","O","P","Q","R","S","T","U","V","W","X","Y","Z"),COLUMN()-11),$S$23:$S$106,0),1)</f>
        <v>19</v>
      </c>
      <c r="Q19" s="120" t="n">
        <f aca="false">INDEX($Q$23:$Q$106,MATCH(CONCATENATE(CHOOSE(COLUMN()-13,"N","O","P","Q","R","S","T","U","V","W","X","Y","Z"),ROW()-10," ",CHOOSE(ROW()-12,"N","O","P","Q","R","S","T","U","V","W","X","Y","Z"),COLUMN()-11),$S$23:$S$106,0),1)</f>
        <v>18</v>
      </c>
      <c r="R19" s="120" t="n">
        <f aca="false">INDEX($Q$23:$Q$106,MATCH(CONCATENATE(CHOOSE(COLUMN()-13,"N","O","P","Q","R","S","T","U","V","W","X","Y","Z"),ROW()-10," ",CHOOSE(ROW()-12,"N","O","P","Q","R","S","T","U","V","W","X","Y","Z"),COLUMN()-11),$S$23:$S$106,0),1)</f>
        <v>21</v>
      </c>
      <c r="S19" s="120" t="n">
        <f aca="false">INDEX($Q$23:$Q$106,MATCH(CONCATENATE(CHOOSE(COLUMN()-13,"N","O","P","Q","R","S","T","U","V","W","X","Y","Z"),ROW()-10," ",CHOOSE(ROW()-12,"N","O","P","Q","R","S","T","U","V","W","X","Y","Z"),COLUMN()-11),$S$23:$S$106,0),1)</f>
        <v>24</v>
      </c>
      <c r="T19" s="116"/>
      <c r="U19" s="119" t="n">
        <f aca="false">INDEX($Q$23:$Q$106,MATCH(CONCATENATE(CHOOSE(ROW()-12,"N","O","P","Q","R","S","T","U","V","W","X","Y"),COLUMN()-11," ",CHOOSE(COLUMN()-13,"N","O","P","Q","R","S","T","U","V","W","X","Y"),ROW()-10),$S$23:$S$106,0),1)</f>
        <v>20</v>
      </c>
      <c r="V19" s="119" t="n">
        <f aca="false">INDEX($Q$23:$Q$106,MATCH(CONCATENATE(CHOOSE(ROW()-12,"N","O","P","Q","R","S","T","U","V","W","X","Y"),COLUMN()-11," ",CHOOSE(COLUMN()-13,"N","O","P","Q","R","S","T","U","V","W","X","Y"),ROW()-10),$S$23:$S$106,0),1)</f>
        <v>23</v>
      </c>
      <c r="W19" s="71"/>
      <c r="X19" s="71"/>
      <c r="Y19" s="71"/>
      <c r="Z19" s="71"/>
      <c r="AA19" s="71"/>
      <c r="IW19" s="0"/>
    </row>
    <row r="20" customFormat="false" ht="18.6" hidden="false" customHeight="true" outlineLevel="0" collapsed="false">
      <c r="B20" s="115" t="n">
        <v>7</v>
      </c>
      <c r="C20" s="117" t="n">
        <f aca="false">INDEX($Q$23:$Q$106,MATCH(CONCATENATE(CHOOSE(COLUMN(),"A","B","C","D","E","F","G","H","I","J","K","L","M"),ROW()-10," ",CHOOSE(ROW()-11,"A","B","C","D","E","F","G","H","I","J","K","L","M"),COLUMN()+1),$S$23:$S$106,0),1)</f>
        <v>7</v>
      </c>
      <c r="D20" s="117" t="n">
        <f aca="false">INDEX($Q$23:$Q$106,MATCH(CONCATENATE(CHOOSE(COLUMN(),"A","B","C","D","E","F","G","H","I","J","K","L","M"),ROW()-10," ",CHOOSE(ROW()-11,"A","B","C","D","E","F","G","H","I","J","K","L","M"),COLUMN()+1),$S$23:$S$106,0),1)</f>
        <v>4</v>
      </c>
      <c r="E20" s="118" t="n">
        <f aca="false">INDEX($Q$23:$Q$106,MATCH(CONCATENATE(CHOOSE(ROW()-11,"A","B","C","D","E","F","G","H","I","J","K","L","M"),COLUMN()+1," ",CHOOSE(COLUMN(),"A","B","C","D","E","F","G","H","I","J","K","L","M"),ROW()-10),$S$23:$S$106,0),1)</f>
        <v>5</v>
      </c>
      <c r="F20" s="118" t="n">
        <v>4</v>
      </c>
      <c r="G20" s="118" t="n">
        <f aca="false">INDEX($Q$23:$Q$106,MATCH(CONCATENATE(CHOOSE(ROW()-11,"A","B","C","D","E","F","G","H","I","J","K","L","M"),COLUMN()+1," ",CHOOSE(COLUMN(),"A","B","C","D","E","F","G","H","I","J","K","L","M"),ROW()-10),$S$23:$S$106,0),1)</f>
        <v>9</v>
      </c>
      <c r="H20" s="118" t="n">
        <f aca="false">INDEX($Q$23:$Q$106,MATCH(CONCATENATE(CHOOSE(ROW()-11,"A","B","C","D","E","F","G","H","I","J","K","L","M"),COLUMN()+1," ",CHOOSE(COLUMN(),"A","B","C","D","E","F","G","H","I","J","K","L","M"),ROW()-10),$S$23:$S$106,0),1)</f>
        <v>6</v>
      </c>
      <c r="I20" s="116"/>
      <c r="J20" s="117" t="n">
        <f aca="false">INDEX($Q$23:$Q$106,MATCH(CONCATENATE(CHOOSE(COLUMN(),"A","B","C","D","E","F","G","H","I","J","K","L","M"),ROW()-10," ",CHOOSE(ROW()-11,"A","B","C","D","E","F","G","H","I","J","K","L","M"),COLUMN()+1),$S$23:$S$106,0),1)</f>
        <v>10</v>
      </c>
      <c r="K20" s="71"/>
      <c r="L20" s="71"/>
      <c r="M20" s="71"/>
      <c r="N20" s="115" t="n">
        <v>7</v>
      </c>
      <c r="O20" s="119" t="n">
        <f aca="false">INDEX($Q$23:$Q$106,MATCH(CONCATENATE(CHOOSE(ROW()-12,"N","O","P","Q","R","S","T","U","V","W","X","Y"),COLUMN()-11," ",CHOOSE(COLUMN()-13,"N","O","P","Q","R","S","T","U","V","W","X","Y"),ROW()-10),$S$23:$S$106,0),1)</f>
        <v>21</v>
      </c>
      <c r="P20" s="119" t="n">
        <f aca="false">INDEX($Q$23:$Q$106,MATCH(CONCATENATE(CHOOSE(ROW()-12,"N","O","P","Q","R","S","T","U","V","W","X","Y"),COLUMN()-11," ",CHOOSE(COLUMN()-13,"N","O","P","Q","R","S","T","U","V","W","X","Y"),ROW()-10),$S$23:$S$106,0),1)</f>
        <v>18</v>
      </c>
      <c r="Q20" s="120" t="n">
        <f aca="false">INDEX($Q$23:$Q$106,MATCH(CONCATENATE(CHOOSE(COLUMN()-13,"N","O","P","Q","R","S","T","U","V","W","X","Y","Z"),ROW()-10," ",CHOOSE(ROW()-12,"N","O","P","Q","R","S","T","U","V","W","X","Y","Z"),COLUMN()-11),$S$23:$S$106,0),1)</f>
        <v>19</v>
      </c>
      <c r="R20" s="120" t="n">
        <f aca="false">INDEX($Q$23:$Q$106,MATCH(CONCATENATE(CHOOSE(COLUMN()-13,"N","O","P","Q","R","S","T","U","V","W","X","Y","Z"),ROW()-10," ",CHOOSE(ROW()-12,"N","O","P","Q","R","S","T","U","V","W","X","Y","Z"),COLUMN()-11),$S$23:$S$106,0),1)</f>
        <v>22</v>
      </c>
      <c r="S20" s="120" t="n">
        <f aca="false">INDEX($Q$23:$Q$106,MATCH(CONCATENATE(CHOOSE(COLUMN()-13,"N","O","P","Q","R","S","T","U","V","W","X","Y","Z"),ROW()-10," ",CHOOSE(ROW()-12,"N","O","P","Q","R","S","T","U","V","W","X","Y","Z"),COLUMN()-11),$S$23:$S$106,0),1)</f>
        <v>23</v>
      </c>
      <c r="T20" s="120" t="n">
        <f aca="false">INDEX($Q$23:$Q$106,MATCH(CONCATENATE(CHOOSE(COLUMN()-13,"N","O","P","Q","R","S","T","U","V","W","X","Y","Z"),ROW()-10," ",CHOOSE(ROW()-12,"N","O","P","Q","R","S","T","U","V","W","X","Y","Z"),COLUMN()-11),$S$23:$S$106,0),1)</f>
        <v>20</v>
      </c>
      <c r="U20" s="116"/>
      <c r="V20" s="119" t="n">
        <f aca="false">INDEX($Q$23:$Q$106,MATCH(CONCATENATE(CHOOSE(ROW()-12,"N","O","P","Q","R","S","T","U","V","W","X","Y"),COLUMN()-11," ",CHOOSE(COLUMN()-13,"N","O","P","Q","R","S","T","U","V","W","X","Y"),ROW()-10),$S$23:$S$106,0),1)</f>
        <v>24</v>
      </c>
      <c r="W20" s="71"/>
      <c r="X20" s="71"/>
      <c r="Y20" s="71"/>
      <c r="Z20" s="71"/>
      <c r="AA20" s="71"/>
      <c r="IW20" s="0"/>
    </row>
    <row r="21" customFormat="false" ht="18.6" hidden="false" customHeight="true" outlineLevel="0" collapsed="false">
      <c r="B21" s="115" t="n">
        <v>8</v>
      </c>
      <c r="C21" s="117" t="n">
        <f aca="false">INDEX($Q$23:$Q$106,MATCH(CONCATENATE(CHOOSE(COLUMN(),"A","B","C","D","E","F","G","H","I","J","K","L","M"),ROW()-10," ",CHOOSE(ROW()-11,"A","B","C","D","E","F","G","H","I","J","K","L","M"),COLUMN()+1),$S$23:$S$106,0),1)</f>
        <v>3</v>
      </c>
      <c r="D21" s="117" t="n">
        <f aca="false">INDEX($Q$23:$Q$106,MATCH(CONCATENATE(CHOOSE(COLUMN(),"A","B","C","D","E","F","G","H","I","J","K","L","M"),ROW()-10," ",CHOOSE(ROW()-11,"A","B","C","D","E","F","G","H","I","J","K","L","M"),COLUMN()+1),$S$23:$S$106,0),1)</f>
        <v>11</v>
      </c>
      <c r="E21" s="117" t="n">
        <f aca="false">INDEX($Q$23:$Q$106,MATCH(CONCATENATE(CHOOSE(COLUMN(),"A","B","C","D","E","F","G","H","I","J","K","L","M"),ROW()-10," ",CHOOSE(ROW()-11,"A","B","C","D","E","F","G","H","I","J","K","L","M"),COLUMN()+1),$S$23:$S$106,0),1)</f>
        <v>12</v>
      </c>
      <c r="F21" s="118" t="n">
        <v>6</v>
      </c>
      <c r="G21" s="118" t="n">
        <f aca="false">INDEX($Q$23:$Q$106,MATCH(CONCATENATE(CHOOSE(ROW()-11,"A","B","C","D","E","F","G","H","I","J","K","L","M"),COLUMN()+1," ",CHOOSE(COLUMN(),"A","B","C","D","E","F","G","H","I","J","K","L","M"),ROW()-10),$S$23:$S$106,0),1)</f>
        <v>2</v>
      </c>
      <c r="H21" s="118" t="n">
        <f aca="false">INDEX($Q$23:$Q$106,MATCH(CONCATENATE(CHOOSE(ROW()-11,"A","B","C","D","E","F","G","H","I","J","K","L","M"),COLUMN()+1," ",CHOOSE(COLUMN(),"A","B","C","D","E","F","G","H","I","J","K","L","M"),ROW()-10),$S$23:$S$106,0),1)</f>
        <v>9</v>
      </c>
      <c r="I21" s="118" t="n">
        <f aca="false">INDEX($Q$23:$Q$106,MATCH(CONCATENATE(CHOOSE(ROW()-11,"A","B","C","D","E","F","G","H","I","J","K","L","M"),COLUMN()+1," ",CHOOSE(COLUMN(),"A","B","C","D","E","F","G","H","I","J","K","L","M"),ROW()-10),$S$23:$S$106,0),1)</f>
        <v>10</v>
      </c>
      <c r="J21" s="116"/>
      <c r="K21" s="71"/>
      <c r="L21" s="71"/>
      <c r="M21" s="71"/>
      <c r="N21" s="115" t="n">
        <v>8</v>
      </c>
      <c r="O21" s="119" t="n">
        <f aca="false">INDEX($Q$23:$Q$106,MATCH(CONCATENATE(CHOOSE(ROW()-12,"N","O","P","Q","R","S","T","U","V","W","X","Y"),COLUMN()-11," ",CHOOSE(COLUMN()-13,"N","O","P","Q","R","S","T","U","V","W","X","Y"),ROW()-10),$S$23:$S$106,0),1)</f>
        <v>17</v>
      </c>
      <c r="P21" s="119" t="n">
        <f aca="false">INDEX($Q$23:$Q$106,MATCH(CONCATENATE(CHOOSE(ROW()-12,"N","O","P","Q","R","S","T","U","V","W","X","Y"),COLUMN()-11," ",CHOOSE(COLUMN()-13,"N","O","P","Q","R","S","T","U","V","W","X","Y"),ROW()-10),$S$23:$S$106,0),1)</f>
        <v>25</v>
      </c>
      <c r="Q21" s="119" t="n">
        <f aca="false">INDEX($Q$23:$Q$106,MATCH(CONCATENATE(CHOOSE(ROW()-12,"N","O","P","Q","R","S","T","U","V","W","X","Y"),COLUMN()-11," ",CHOOSE(COLUMN()-13,"N","O","P","Q","R","S","T","U","V","W","X","Y"),ROW()-10),$S$23:$S$106,0),1)</f>
        <v>26</v>
      </c>
      <c r="R21" s="120" t="n">
        <f aca="false">INDEX($Q$23:$Q$106,MATCH(CONCATENATE(CHOOSE(COLUMN()-13,"N","O","P","Q","R","S","T","U","V","W","X","Y","Z"),ROW()-10," ",CHOOSE(ROW()-12,"N","O","P","Q","R","S","T","U","V","W","X","Y","Z"),COLUMN()-11),$S$23:$S$106,0),1)</f>
        <v>15</v>
      </c>
      <c r="S21" s="120" t="n">
        <f aca="false">INDEX($Q$23:$Q$106,MATCH(CONCATENATE(CHOOSE(COLUMN()-13,"N","O","P","Q","R","S","T","U","V","W","X","Y","Z"),ROW()-10," ",CHOOSE(ROW()-12,"N","O","P","Q","R","S","T","U","V","W","X","Y","Z"),COLUMN()-11),$S$23:$S$106,0),1)</f>
        <v>16</v>
      </c>
      <c r="T21" s="120" t="n">
        <f aca="false">INDEX($Q$23:$Q$106,MATCH(CONCATENATE(CHOOSE(COLUMN()-13,"N","O","P","Q","R","S","T","U","V","W","X","Y","Z"),ROW()-10," ",CHOOSE(ROW()-12,"N","O","P","Q","R","S","T","U","V","W","X","Y","Z"),COLUMN()-11),$S$23:$S$106,0),1)</f>
        <v>23</v>
      </c>
      <c r="U21" s="120" t="n">
        <f aca="false">INDEX($Q$23:$Q$106,MATCH(CONCATENATE(CHOOSE(COLUMN()-13,"N","O","P","Q","R","S","T","U","V","W","X","Y","Z"),ROW()-10," ",CHOOSE(ROW()-12,"N","O","P","Q","R","S","T","U","V","W","X","Y","Z"),COLUMN()-11),$S$23:$S$106,0),1)</f>
        <v>24</v>
      </c>
      <c r="V21" s="116"/>
      <c r="W21" s="71"/>
      <c r="X21" s="71"/>
      <c r="Y21" s="71"/>
      <c r="Z21" s="71"/>
      <c r="AA21" s="71"/>
      <c r="IW21" s="0"/>
    </row>
    <row r="22" customFormat="false" ht="15" hidden="false" customHeight="true" outlineLevel="0" collapsed="false">
      <c r="A22" s="1" t="s">
        <v>29</v>
      </c>
      <c r="B22" s="121" t="s">
        <v>35</v>
      </c>
      <c r="C22" s="112" t="s">
        <v>36</v>
      </c>
      <c r="D22" s="112"/>
      <c r="E22" s="71"/>
      <c r="F22" s="122" t="s">
        <v>37</v>
      </c>
      <c r="G22" s="122"/>
      <c r="H22" s="122"/>
      <c r="I22" s="122"/>
      <c r="J22" s="122"/>
      <c r="K22" s="71"/>
      <c r="L22" s="123" t="s">
        <v>34</v>
      </c>
      <c r="M22" s="124" t="s">
        <v>38</v>
      </c>
      <c r="N22" s="124"/>
      <c r="O22" s="125" t="s">
        <v>39</v>
      </c>
      <c r="P22" s="126" t="s">
        <v>31</v>
      </c>
      <c r="Q22" s="123" t="s">
        <v>34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customFormat="false" ht="15" hidden="false" customHeight="true" outlineLevel="0" collapsed="false">
      <c r="B23" s="127" t="n">
        <v>1</v>
      </c>
      <c r="C23" s="128" t="n">
        <v>1</v>
      </c>
      <c r="D23" s="128" t="n">
        <v>5</v>
      </c>
      <c r="E23" s="71"/>
      <c r="F23" s="71"/>
      <c r="G23" s="71"/>
      <c r="H23" s="71"/>
      <c r="I23" s="71"/>
      <c r="J23" s="129" t="s">
        <v>40</v>
      </c>
      <c r="K23" s="71"/>
      <c r="L23" s="127" t="n">
        <v>1</v>
      </c>
      <c r="M23" s="130" t="n">
        <f aca="false">$C23</f>
        <v>1</v>
      </c>
      <c r="N23" s="131" t="n">
        <f aca="false">$D23</f>
        <v>5</v>
      </c>
      <c r="O23" s="132" t="str">
        <f aca="false">IF(ISBLANK('RR Aller'!$K4),"",IF('RR Aller'!$K4="B",$C23,$D23))</f>
        <v/>
      </c>
      <c r="P23" s="133" t="n">
        <v>1</v>
      </c>
      <c r="Q23" s="127" t="n">
        <f aca="false">B23</f>
        <v>1</v>
      </c>
      <c r="R23" s="71"/>
      <c r="S23" s="134" t="str">
        <f aca="false">CONCATENATE(ADDRESS(C23+3,D23+2,4)," ",ADDRESS(D23+3,C23+2,4))</f>
        <v>G4 C8</v>
      </c>
      <c r="T23" s="135"/>
      <c r="U23" s="71"/>
      <c r="V23" s="71"/>
      <c r="W23" s="71"/>
      <c r="X23" s="71"/>
      <c r="Y23" s="71"/>
      <c r="Z23" s="71"/>
      <c r="AA23" s="71"/>
      <c r="AB23" s="71"/>
    </row>
    <row r="24" customFormat="false" ht="15" hidden="false" customHeight="true" outlineLevel="0" collapsed="false">
      <c r="B24" s="127" t="n">
        <f aca="false">B23</f>
        <v>1</v>
      </c>
      <c r="C24" s="128" t="n">
        <v>4</v>
      </c>
      <c r="D24" s="128" t="n">
        <v>8</v>
      </c>
      <c r="E24" s="71"/>
      <c r="F24" s="71"/>
      <c r="G24" s="71"/>
      <c r="H24" s="71"/>
      <c r="I24" s="71"/>
      <c r="J24" s="71"/>
      <c r="K24" s="71"/>
      <c r="L24" s="127"/>
      <c r="M24" s="130" t="n">
        <f aca="false">$C24</f>
        <v>4</v>
      </c>
      <c r="N24" s="131" t="n">
        <f aca="false">$D24</f>
        <v>8</v>
      </c>
      <c r="O24" s="132" t="str">
        <f aca="false">IF(ISBLANK('RR Aller'!$K5),"",IF('RR Aller'!$K5="B",$C24,$D24))</f>
        <v/>
      </c>
      <c r="P24" s="133" t="n">
        <v>2</v>
      </c>
      <c r="Q24" s="127" t="n">
        <f aca="false">B24</f>
        <v>1</v>
      </c>
      <c r="R24" s="71"/>
      <c r="S24" s="134" t="str">
        <f aca="false">CONCATENATE(ADDRESS(C24+3,D24+2,4)," ",ADDRESS(D24+3,C24+2,4))</f>
        <v>J7 F11</v>
      </c>
      <c r="T24" s="135"/>
      <c r="U24" s="71"/>
      <c r="V24" s="71"/>
      <c r="W24" s="71"/>
      <c r="X24" s="71"/>
      <c r="Y24" s="71"/>
      <c r="Z24" s="71"/>
      <c r="AA24" s="71"/>
      <c r="AB24" s="71"/>
    </row>
    <row r="25" customFormat="false" ht="15" hidden="false" customHeight="true" outlineLevel="0" collapsed="false">
      <c r="B25" s="127"/>
      <c r="C25" s="128"/>
      <c r="D25" s="128"/>
      <c r="E25" s="71" t="n">
        <f aca="false">COUNT(F24:J24)</f>
        <v>0</v>
      </c>
      <c r="F25" s="71"/>
      <c r="G25" s="71"/>
      <c r="H25" s="71"/>
      <c r="I25" s="71"/>
      <c r="J25" s="71"/>
      <c r="K25" s="71"/>
      <c r="L25" s="127"/>
      <c r="M25" s="136"/>
      <c r="N25" s="137"/>
      <c r="O25" s="132"/>
      <c r="P25" s="133"/>
      <c r="Q25" s="127"/>
      <c r="R25" s="71"/>
      <c r="S25" s="134"/>
      <c r="T25" s="135"/>
      <c r="U25" s="71"/>
      <c r="V25" s="71"/>
      <c r="W25" s="71"/>
      <c r="X25" s="71"/>
      <c r="Y25" s="71"/>
      <c r="Z25" s="71"/>
      <c r="AA25" s="71"/>
      <c r="AB25" s="71"/>
    </row>
    <row r="26" customFormat="false" ht="15" hidden="false" customHeight="true" outlineLevel="0" collapsed="false">
      <c r="B26" s="127" t="n">
        <f aca="false">B23+1</f>
        <v>2</v>
      </c>
      <c r="C26" s="128" t="n">
        <v>1</v>
      </c>
      <c r="D26" s="128" t="n">
        <v>4</v>
      </c>
      <c r="E26" s="71" t="s">
        <v>41</v>
      </c>
      <c r="F26" s="71"/>
      <c r="G26" s="71"/>
      <c r="H26" s="71"/>
      <c r="I26" s="71"/>
      <c r="J26" s="71"/>
      <c r="K26" s="71"/>
      <c r="L26" s="127" t="n">
        <f aca="false">B26</f>
        <v>2</v>
      </c>
      <c r="M26" s="138" t="n">
        <f aca="false">IF(ISERROR(MATCH(C26,$C23:$C24,0)),IF(ISERROR(MATCH(C26,$D23:$D24,0)),IF(ISERROR(MATCH(LOOKUP(C26,$F26:$J26,$F24:$J24),$C23:$C24,0)),INDEX($N23:$N24,MATCH(LOOKUP(C26,$F26:$J26,$F24:$J24),$D23:$D24,0),1),INDEX($M23:$M24,MATCH(LOOKUP(C26,$F26:$J26,$F24:$J24),$C23:$C24,0),1)),INDEX($N23:$N24,MATCH(C26,$D23:$D24,0),1)),INDEX($M23:$M24,MATCH(C26,$C23:$C24,0),1))</f>
        <v>1</v>
      </c>
      <c r="N26" s="139" t="n">
        <f aca="false">IF(ISERROR(MATCH(D26,$C23:$C24,0)),IF(ISERROR(MATCH(D26,$D23:$D24,0)),IF(ISERROR(MATCH(LOOKUP(D26,$F26:$J26,$F24:$J24),$C23:$C24,0)),INDEX($N23:$N24,MATCH(LOOKUP(D26,$F26:$J26,$F24:$J24),$D23:$D24,0),1),INDEX($M23:$M24,MATCH(LOOKUP(D26,$F26:$J26,$F24:$J24),$C23:$C24,0),1)),INDEX($N23:$N24,MATCH(D26,$D23:$D24,0),1)),INDEX($M23:$M24,MATCH(D26,$C23:$C24,0),1))</f>
        <v>4</v>
      </c>
      <c r="O26" s="132" t="str">
        <f aca="false">IF(ISBLANK('RR Aller'!$K7),"",IF('RR Aller'!$K7="B",$C26,$D26))</f>
        <v/>
      </c>
      <c r="P26" s="133" t="n">
        <v>1</v>
      </c>
      <c r="Q26" s="127" t="n">
        <f aca="false">B26</f>
        <v>2</v>
      </c>
      <c r="R26" s="71"/>
      <c r="S26" s="134" t="str">
        <f aca="false">CONCATENATE(ADDRESS(C26+3,D26+2,4)," ",ADDRESS(D26+3,C26+2,4))</f>
        <v>F4 C7</v>
      </c>
      <c r="T26" s="71"/>
      <c r="U26" s="71"/>
      <c r="V26" s="71"/>
      <c r="W26" s="71"/>
      <c r="X26" s="71"/>
      <c r="Y26" s="71"/>
      <c r="Z26" s="71"/>
      <c r="AA26" s="71"/>
      <c r="AB26" s="71"/>
    </row>
    <row r="27" customFormat="false" ht="15" hidden="false" customHeight="true" outlineLevel="0" collapsed="false">
      <c r="B27" s="127" t="n">
        <f aca="false">B26</f>
        <v>2</v>
      </c>
      <c r="C27" s="128" t="n">
        <v>5</v>
      </c>
      <c r="D27" s="128" t="n">
        <v>8</v>
      </c>
      <c r="E27" s="72" t="s">
        <v>42</v>
      </c>
      <c r="F27" s="71"/>
      <c r="G27" s="71"/>
      <c r="H27" s="71"/>
      <c r="I27" s="71"/>
      <c r="J27" s="71"/>
      <c r="K27" s="71"/>
      <c r="L27" s="127"/>
      <c r="M27" s="138" t="n">
        <f aca="false">IF(ISERROR(MATCH(C27,$C23:$C24,0)),IF(ISERROR(MATCH(C27,$D23:$D24,0)),IF(ISERROR(MATCH(LOOKUP(C27,$F26:$J26,$F24:$J24),$C23:$C24,0)),INDEX($N23:$N24,MATCH(LOOKUP(C27,$F26:$J26,$F24:$J24),$D23:$D24,0),1),INDEX($M23:$M24,MATCH(LOOKUP(C27,$F26:$J26,$F24:$J24),$C23:$C24,0),1)),INDEX($N23:$N24,MATCH(C27,$D23:$D24,0),1)),INDEX($M23:$M24,MATCH(C27,$C23:$C24,0),1))</f>
        <v>5</v>
      </c>
      <c r="N27" s="139" t="n">
        <f aca="false">IF(ISERROR(MATCH($D27,$C23:$C24,0)),IF(ISERROR(MATCH($D27,$D23:$D24,0)),IF(ISERROR(MATCH(LOOKUP($D27,$F26:$J26,$F24:$J24),$C23:$C24,0)),INDEX($N23:$N24,MATCH(LOOKUP($D27,$F26:$J26,$F24:$J24),$D23:$D24,0),1),INDEX($M23:$M24,MATCH(LOOKUP($D26,$F26:$J27,$F24:$J24),$C23:$C24,0),1)),INDEX($N23:$N24,MATCH(D27,$D23:$D24,0),1)),INDEX($M23:$M24,MATCH(D27,$C23:$C24,0),1))</f>
        <v>8</v>
      </c>
      <c r="O27" s="132" t="str">
        <f aca="false">IF(ISBLANK('RR Aller'!$K8),"",IF('RR Aller'!$K8="B",$C27,$D27))</f>
        <v/>
      </c>
      <c r="P27" s="133" t="n">
        <v>2</v>
      </c>
      <c r="Q27" s="127" t="n">
        <f aca="false">B27</f>
        <v>2</v>
      </c>
      <c r="R27" s="71"/>
      <c r="S27" s="134" t="str">
        <f aca="false">CONCATENATE(ADDRESS(C27+3,D27+2,4)," ",ADDRESS(D27+3,C27+2,4))</f>
        <v>J8 G11</v>
      </c>
      <c r="T27" s="135"/>
      <c r="U27" s="71"/>
      <c r="V27" s="71"/>
      <c r="W27" s="71"/>
      <c r="X27" s="71"/>
      <c r="Y27" s="71"/>
      <c r="Z27" s="71"/>
      <c r="AA27" s="71"/>
      <c r="AB27" s="71"/>
    </row>
    <row r="28" customFormat="false" ht="15" hidden="false" customHeight="true" outlineLevel="0" collapsed="false">
      <c r="B28" s="127"/>
      <c r="C28" s="128"/>
      <c r="D28" s="128"/>
      <c r="E28" s="71" t="n">
        <f aca="false">COUNT(F27:J27)</f>
        <v>0</v>
      </c>
      <c r="F28" s="71"/>
      <c r="G28" s="71"/>
      <c r="H28" s="71"/>
      <c r="I28" s="71"/>
      <c r="J28" s="71"/>
      <c r="K28" s="71"/>
      <c r="L28" s="127"/>
      <c r="M28" s="136"/>
      <c r="N28" s="137"/>
      <c r="O28" s="132"/>
      <c r="P28" s="133"/>
      <c r="Q28" s="127"/>
      <c r="R28" s="71"/>
      <c r="S28" s="134"/>
      <c r="T28" s="135"/>
      <c r="U28" s="71"/>
      <c r="V28" s="71"/>
      <c r="W28" s="71"/>
      <c r="X28" s="71"/>
      <c r="Y28" s="71"/>
      <c r="Z28" s="71"/>
      <c r="AA28" s="71"/>
      <c r="AB28" s="71"/>
    </row>
    <row r="29" customFormat="false" ht="15" hidden="false" customHeight="true" outlineLevel="0" collapsed="false">
      <c r="B29" s="127" t="n">
        <f aca="false">B26+1</f>
        <v>3</v>
      </c>
      <c r="C29" s="128" t="n">
        <v>4</v>
      </c>
      <c r="D29" s="128" t="n">
        <v>5</v>
      </c>
      <c r="E29" s="71" t="s">
        <v>41</v>
      </c>
      <c r="F29" s="71"/>
      <c r="G29" s="71"/>
      <c r="H29" s="71"/>
      <c r="I29" s="71"/>
      <c r="J29" s="71"/>
      <c r="K29" s="71"/>
      <c r="L29" s="127" t="n">
        <f aca="false">B29</f>
        <v>3</v>
      </c>
      <c r="M29" s="138" t="n">
        <f aca="false">IF(ISERROR(MATCH(C29,$C26:$C27,0)),IF(ISERROR(MATCH(C29,$D26:$D27,0)),IF(ISERROR(MATCH(LOOKUP(C29,$F29:$J29,$F27:$J27),$C26:$C27,0)),INDEX($N26:$N27,MATCH(LOOKUP(C29,$F29:$J29,$F27:$J27),$D26:$D27,0),1),INDEX($M26:$M27,MATCH(LOOKUP(C29,$F29:$J29,$F27:$J27),$C26:$C27,0),1)),INDEX($N26:$N27,MATCH(C29,$D26:$D27,0),1)),INDEX($M26:$M27,MATCH(C29,$C26:$C27,0),1))</f>
        <v>4</v>
      </c>
      <c r="N29" s="139" t="n">
        <f aca="false">IF(ISERROR(MATCH(D29,$C26:$C27,0)),IF(ISERROR(MATCH(D29,$D26:$D27,0)),IF(ISERROR(MATCH(LOOKUP(D29,$F29:$J29,$F27:$J27),$C26:$C27,0)),INDEX($N26:$N27,MATCH(LOOKUP(D29,$F29:$J29,$F27:$J27),$D26:$D27,0),1),INDEX($M26:$M27,MATCH(LOOKUP(D29,$F29:$J29,$F27:$J27),$C26:$C27,0),1)),INDEX($N26:$N27,MATCH(D29,$D26:$D27,0),1)),INDEX($M26:$M27,MATCH(D29,$C26:$C27,0),1))</f>
        <v>5</v>
      </c>
      <c r="O29" s="132" t="str">
        <f aca="false">IF(ISBLANK('RR Aller'!$K10),"",IF('RR Aller'!$K10="B",$C29,$D29))</f>
        <v/>
      </c>
      <c r="P29" s="133" t="n">
        <v>1</v>
      </c>
      <c r="Q29" s="127" t="n">
        <f aca="false">B29</f>
        <v>3</v>
      </c>
      <c r="R29" s="71"/>
      <c r="S29" s="134" t="str">
        <f aca="false">CONCATENATE(ADDRESS(C29+3,D29+2,4)," ",ADDRESS(D29+3,C29+2,4))</f>
        <v>G7 F8</v>
      </c>
      <c r="T29" s="71"/>
      <c r="U29" s="71"/>
      <c r="V29" s="71"/>
      <c r="W29" s="71"/>
      <c r="X29" s="71"/>
      <c r="Y29" s="71"/>
      <c r="Z29" s="71"/>
      <c r="AA29" s="71"/>
      <c r="AB29" s="71"/>
    </row>
    <row r="30" customFormat="false" ht="15" hidden="false" customHeight="true" outlineLevel="0" collapsed="false">
      <c r="B30" s="127" t="n">
        <f aca="false">B29</f>
        <v>3</v>
      </c>
      <c r="C30" s="128" t="n">
        <v>8</v>
      </c>
      <c r="D30" s="128" t="n">
        <v>1</v>
      </c>
      <c r="E30" s="72" t="s">
        <v>42</v>
      </c>
      <c r="F30" s="71" t="n">
        <v>1</v>
      </c>
      <c r="G30" s="71" t="n">
        <v>4</v>
      </c>
      <c r="H30" s="71" t="n">
        <v>5</v>
      </c>
      <c r="I30" s="71" t="n">
        <v>8</v>
      </c>
      <c r="J30" s="71"/>
      <c r="K30" s="71"/>
      <c r="L30" s="127"/>
      <c r="M30" s="138" t="n">
        <f aca="false">IF(ISERROR(MATCH(C30,$C26:$C27,0)),IF(ISERROR(MATCH(C30,$D26:$D27,0)),IF(ISERROR(MATCH(LOOKUP(C30,$F29:$J29,$F27:$J27),$C26:$C27,0)),INDEX($N26:$N27,MATCH(LOOKUP(C30,$F29:$J29,$F27:$J27),$D26:$D27,0),1),INDEX($M26:$M27,MATCH(LOOKUP(C30,$F29:$J29,$F27:$J27),$C26:$C27,0),1)),INDEX($N26:$N27,MATCH(C30,$D26:$D27,0),1)),INDEX($M26:$M27,MATCH(C30,$C26:$C27,0),1))</f>
        <v>8</v>
      </c>
      <c r="N30" s="139" t="n">
        <f aca="false">IF(ISERROR(MATCH($D30,$C26:$C27,0)),IF(ISERROR(MATCH($D30,$D26:$D27,0)),IF(ISERROR(MATCH(LOOKUP($D30,$F29:$J29,$F27:$J27),$C26:$C27,0)),INDEX($N26:$N27,MATCH(LOOKUP($D30,$F29:$J29,$F27:$J27),$D26:$D27,0),1),INDEX($M26:$M27,MATCH(LOOKUP($D29,$F29:$J30,$F27:$J27),$C26:$C27,0),1)),INDEX($N26:$N27,MATCH(D30,$D26:$D27,0),1)),INDEX($M26:$M27,MATCH(D30,$C26:$C27,0),1))</f>
        <v>1</v>
      </c>
      <c r="O30" s="132" t="str">
        <f aca="false">IF(ISBLANK('RR Aller'!$K11),"",IF('RR Aller'!$K11="B",$C30,$D30))</f>
        <v/>
      </c>
      <c r="P30" s="133" t="n">
        <v>2</v>
      </c>
      <c r="Q30" s="127" t="n">
        <f aca="false">B30</f>
        <v>3</v>
      </c>
      <c r="R30" s="71"/>
      <c r="S30" s="134" t="str">
        <f aca="false">CONCATENATE(ADDRESS(C30+3,D30+2,4)," ",ADDRESS(D30+3,C30+2,4))</f>
        <v>C11 J4</v>
      </c>
      <c r="T30" s="135"/>
      <c r="U30" s="71"/>
      <c r="V30" s="71"/>
      <c r="W30" s="71"/>
      <c r="X30" s="71"/>
      <c r="Y30" s="71"/>
      <c r="Z30" s="71"/>
      <c r="AA30" s="71"/>
      <c r="AB30" s="71"/>
    </row>
    <row r="31" customFormat="false" ht="15" hidden="false" customHeight="true" outlineLevel="0" collapsed="false">
      <c r="B31" s="127"/>
      <c r="C31" s="128"/>
      <c r="D31" s="128"/>
      <c r="E31" s="71" t="n">
        <f aca="false">COUNT(F30:J30)</f>
        <v>4</v>
      </c>
      <c r="F31" s="71"/>
      <c r="G31" s="71"/>
      <c r="H31" s="71"/>
      <c r="I31" s="71"/>
      <c r="J31" s="71"/>
      <c r="K31" s="71"/>
      <c r="L31" s="127"/>
      <c r="M31" s="136"/>
      <c r="N31" s="137"/>
      <c r="O31" s="132"/>
      <c r="P31" s="133"/>
      <c r="Q31" s="127"/>
      <c r="R31" s="71"/>
      <c r="S31" s="134"/>
      <c r="T31" s="135"/>
      <c r="U31" s="71"/>
      <c r="V31" s="71"/>
      <c r="W31" s="71"/>
      <c r="X31" s="71"/>
      <c r="Y31" s="71"/>
      <c r="Z31" s="71"/>
      <c r="AA31" s="71"/>
      <c r="AB31" s="71"/>
    </row>
    <row r="32" customFormat="false" ht="15" hidden="false" customHeight="true" outlineLevel="0" collapsed="false">
      <c r="B32" s="127" t="n">
        <f aca="false">B29+1</f>
        <v>4</v>
      </c>
      <c r="C32" s="128" t="n">
        <v>3</v>
      </c>
      <c r="D32" s="128" t="n">
        <v>6</v>
      </c>
      <c r="E32" s="71" t="s">
        <v>41</v>
      </c>
      <c r="F32" s="71" t="n">
        <v>2</v>
      </c>
      <c r="G32" s="71" t="n">
        <v>3</v>
      </c>
      <c r="H32" s="71" t="n">
        <v>6</v>
      </c>
      <c r="I32" s="71" t="n">
        <v>7</v>
      </c>
      <c r="J32" s="71"/>
      <c r="K32" s="71"/>
      <c r="L32" s="127" t="n">
        <f aca="false">B32</f>
        <v>4</v>
      </c>
      <c r="M32" s="138" t="n">
        <f aca="false">IF(ISERROR(MATCH(C32,$C29:$C30,0)),IF(ISERROR(MATCH(C32,$D29:$D30,0)),IF(ISERROR(MATCH(LOOKUP(C32,$F32:$J32,$F30:$J30),$C29:$C30,0)),INDEX($N29:$N30,MATCH(LOOKUP(C32,$F32:$J32,$F30:$J30),$D29:$D30,0),1),INDEX($M29:$M30,MATCH(LOOKUP(C32,$F32:$J32,$F30:$J30),$C29:$C30,0),1)),INDEX($N29:$N30,MATCH(C32,$D29:$D30,0),1)),INDEX($M29:$M30,MATCH(C32,$C29:$C30,0),1))</f>
        <v>4</v>
      </c>
      <c r="N32" s="139" t="n">
        <f aca="false">IF(ISERROR(MATCH(D32,$C29:$C30,0)),IF(ISERROR(MATCH(D32,$D29:$D30,0)),IF(ISERROR(MATCH(LOOKUP(D32,$F32:$J32,$F30:$J30),$C29:$C30,0)),INDEX($N29:$N30,MATCH(LOOKUP(D32,$F32:$J32,$F30:$J30),$D29:$D30,0),1),INDEX($M29:$M30,MATCH(LOOKUP(D32,$F32:$J32,$F30:$J30),$C29:$C30,0),1)),INDEX($N29:$N30,MATCH(D32,$D29:$D30,0),1)),INDEX($M29:$M30,MATCH(D32,$C29:$C30,0),1))</f>
        <v>5</v>
      </c>
      <c r="O32" s="132" t="str">
        <f aca="false">IF(ISBLANK('RR Aller'!$K13),"",IF('RR Aller'!$K13="B",$C32,$D32))</f>
        <v/>
      </c>
      <c r="P32" s="133" t="n">
        <v>1</v>
      </c>
      <c r="Q32" s="127" t="n">
        <f aca="false">B32</f>
        <v>4</v>
      </c>
      <c r="R32" s="71"/>
      <c r="S32" s="134" t="str">
        <f aca="false">CONCATENATE(ADDRESS(C32+3,D32+2,4)," ",ADDRESS(D32+3,C32+2,4))</f>
        <v>H6 E9</v>
      </c>
      <c r="T32" s="71"/>
      <c r="U32" s="71"/>
      <c r="V32" s="71"/>
      <c r="W32" s="71"/>
      <c r="X32" s="71"/>
      <c r="Y32" s="71"/>
      <c r="Z32" s="71"/>
      <c r="AA32" s="71"/>
      <c r="AB32" s="71"/>
    </row>
    <row r="33" customFormat="false" ht="15" hidden="false" customHeight="true" outlineLevel="0" collapsed="false">
      <c r="B33" s="127" t="n">
        <f aca="false">B32</f>
        <v>4</v>
      </c>
      <c r="C33" s="128" t="n">
        <v>7</v>
      </c>
      <c r="D33" s="128" t="n">
        <v>2</v>
      </c>
      <c r="E33" s="72" t="s">
        <v>42</v>
      </c>
      <c r="F33" s="71"/>
      <c r="G33" s="71"/>
      <c r="H33" s="71"/>
      <c r="I33" s="71"/>
      <c r="J33" s="71"/>
      <c r="K33" s="71"/>
      <c r="L33" s="127"/>
      <c r="M33" s="138" t="n">
        <f aca="false">IF(ISERROR(MATCH(C33,$C29:$C30,0)),IF(ISERROR(MATCH(C33,$D29:$D30,0)),IF(ISERROR(MATCH(LOOKUP(C33,$F32:$J32,$F30:$J30),$C29:$C30,0)),INDEX($N29:$N30,MATCH(LOOKUP(C33,$F32:$J32,$F30:$J30),$D29:$D30,0),1),INDEX($M29:$M30,MATCH(LOOKUP(C33,$F32:$J32,$F30:$J30),$C29:$C30,0),1)),INDEX($N29:$N30,MATCH(C33,$D29:$D30,0),1)),INDEX($M29:$M30,MATCH(C33,$C29:$C30,0),1))</f>
        <v>8</v>
      </c>
      <c r="N33" s="139" t="n">
        <f aca="false">IF(ISERROR(MATCH($D33,$C29:$C30,0)),IF(ISERROR(MATCH($D33,$D29:$D30,0)),IF(ISERROR(MATCH(LOOKUP($D33,$F32:$J32,$F30:$J30),$C29:$C30,0)),INDEX($N29:$N30,MATCH(LOOKUP($D33,$F32:$J32,$F30:$J30),$D29:$D30,0),1),INDEX($M29:$M30,MATCH(LOOKUP($D32,$F32:$J33,$F30:$J30),$C29:$C30,0),1)),INDEX($N29:$N30,MATCH(D33,$D29:$D30,0),1)),INDEX($M29:$M30,MATCH(D33,$C29:$C30,0),1))</f>
        <v>1</v>
      </c>
      <c r="O33" s="132" t="str">
        <f aca="false">IF(ISBLANK('RR Aller'!$K14),"",IF('RR Aller'!$K14="B",$C33,$D33))</f>
        <v/>
      </c>
      <c r="P33" s="133" t="n">
        <v>2</v>
      </c>
      <c r="Q33" s="127" t="n">
        <f aca="false">B33</f>
        <v>4</v>
      </c>
      <c r="R33" s="71"/>
      <c r="S33" s="134" t="str">
        <f aca="false">CONCATENATE(ADDRESS(C33+3,D33+2,4)," ",ADDRESS(D33+3,C33+2,4))</f>
        <v>D10 I5</v>
      </c>
      <c r="T33" s="135"/>
      <c r="U33" s="71"/>
      <c r="V33" s="71"/>
      <c r="W33" s="71"/>
      <c r="X33" s="71"/>
      <c r="Y33" s="71"/>
      <c r="Z33" s="71"/>
      <c r="AA33" s="71"/>
      <c r="AB33" s="71"/>
    </row>
    <row r="34" customFormat="false" ht="15" hidden="false" customHeight="true" outlineLevel="0" collapsed="false">
      <c r="B34" s="127"/>
      <c r="C34" s="128"/>
      <c r="D34" s="128"/>
      <c r="E34" s="71" t="n">
        <f aca="false">COUNT(F33:J33)</f>
        <v>0</v>
      </c>
      <c r="F34" s="127"/>
      <c r="G34" s="127"/>
      <c r="H34" s="127"/>
      <c r="I34" s="127"/>
      <c r="J34" s="127"/>
      <c r="K34" s="127"/>
      <c r="L34" s="127"/>
      <c r="M34" s="140"/>
      <c r="N34" s="141"/>
      <c r="O34" s="132"/>
      <c r="P34" s="133"/>
      <c r="Q34" s="127"/>
      <c r="R34" s="71"/>
      <c r="S34" s="134"/>
      <c r="T34" s="135"/>
      <c r="U34" s="71"/>
      <c r="V34" s="71"/>
      <c r="W34" s="71"/>
      <c r="X34" s="71"/>
      <c r="Y34" s="71"/>
      <c r="Z34" s="71"/>
      <c r="AA34" s="71"/>
      <c r="AB34" s="71"/>
    </row>
    <row r="35" customFormat="false" ht="15" hidden="false" customHeight="true" outlineLevel="0" collapsed="false">
      <c r="B35" s="127" t="n">
        <f aca="false">B32+1</f>
        <v>5</v>
      </c>
      <c r="C35" s="128" t="n">
        <v>2</v>
      </c>
      <c r="D35" s="128" t="n">
        <v>6</v>
      </c>
      <c r="E35" s="71" t="s">
        <v>41</v>
      </c>
      <c r="F35" s="127"/>
      <c r="G35" s="127"/>
      <c r="H35" s="127"/>
      <c r="I35" s="127"/>
      <c r="J35" s="127"/>
      <c r="K35" s="127"/>
      <c r="L35" s="127" t="n">
        <f aca="false">B35</f>
        <v>5</v>
      </c>
      <c r="M35" s="138" t="n">
        <f aca="false">IF(ISERROR(MATCH(C35,$C32:$C33,0)),IF(ISERROR(MATCH(C35,$D32:$D33,0)),IF(ISERROR(MATCH(LOOKUP(C35,$F35:$J35,$F33:$J33),$C32:$C33,0)),INDEX($N32:$N33,MATCH(LOOKUP(C35,$F35:$J35,$F33:$J33),$D32:$D33,0),1),INDEX($M32:$M33,MATCH(LOOKUP(C35,$F35:$J35,$F33:$J33),$C32:$C33,0),1)),INDEX($N32:$N33,MATCH(C35,$D32:$D33,0),1)),INDEX($M32:$M33,MATCH(C35,$C32:$C33,0),1))</f>
        <v>1</v>
      </c>
      <c r="N35" s="139" t="n">
        <f aca="false">IF(ISERROR(MATCH(D35,$C32:$C33,0)),IF(ISERROR(MATCH(D35,$D32:$D33,0)),IF(ISERROR(MATCH(LOOKUP(D35,$F35:$J35,$F33:$J33),$C32:$C33,0)),INDEX($N32:$N33,MATCH(LOOKUP(D35,$F35:$J35,$F33:$J33),$D32:$D33,0),1),INDEX($M32:$M33,MATCH(LOOKUP(D35,$F35:$J35,$F33:$J33),$C32:$C33,0),1)),INDEX($N32:$N33,MATCH(D35,$D32:$D33,0),1)),INDEX($M32:$M33,MATCH(D35,$C32:$C33,0),1))</f>
        <v>5</v>
      </c>
      <c r="O35" s="132" t="str">
        <f aca="false">IF(ISBLANK('RR Aller'!$K16),"",IF('RR Aller'!$K16="B",$C35,$D35))</f>
        <v/>
      </c>
      <c r="P35" s="133" t="n">
        <v>1</v>
      </c>
      <c r="Q35" s="127" t="n">
        <f aca="false">B35</f>
        <v>5</v>
      </c>
      <c r="R35" s="71"/>
      <c r="S35" s="134" t="str">
        <f aca="false">CONCATENATE(ADDRESS(C35+3,D35+2,4)," ",ADDRESS(D35+3,C35+2,4))</f>
        <v>H5 D9</v>
      </c>
      <c r="T35" s="71"/>
      <c r="U35" s="71"/>
      <c r="V35" s="71"/>
      <c r="W35" s="71"/>
      <c r="X35" s="71"/>
      <c r="Y35" s="71"/>
      <c r="Z35" s="71"/>
      <c r="AA35" s="71"/>
      <c r="AB35" s="71"/>
    </row>
    <row r="36" customFormat="false" ht="15" hidden="false" customHeight="true" outlineLevel="0" collapsed="false">
      <c r="B36" s="127" t="n">
        <f aca="false">B35</f>
        <v>5</v>
      </c>
      <c r="C36" s="128" t="n">
        <v>3</v>
      </c>
      <c r="D36" s="128" t="n">
        <v>7</v>
      </c>
      <c r="E36" s="72" t="s">
        <v>42</v>
      </c>
      <c r="F36" s="127"/>
      <c r="G36" s="127"/>
      <c r="H36" s="127"/>
      <c r="I36" s="127"/>
      <c r="J36" s="127"/>
      <c r="K36" s="127"/>
      <c r="L36" s="127"/>
      <c r="M36" s="138" t="n">
        <f aca="false">IF(ISERROR(MATCH(C36,$C32:$C33,0)),IF(ISERROR(MATCH(C36,$D32:$D33,0)),IF(ISERROR(MATCH(LOOKUP(C36,$F35:$J35,$F33:$J33),$C32:$C33,0)),INDEX($N32:$N33,MATCH(LOOKUP(C36,$F35:$J35,$F33:$J33),$D32:$D33,0),1),INDEX($M32:$M33,MATCH(LOOKUP(C36,$F35:$J35,$F33:$J33),$C32:$C33,0),1)),INDEX($N32:$N33,MATCH(C36,$D32:$D33,0),1)),INDEX($M32:$M33,MATCH(C36,$C32:$C33,0),1))</f>
        <v>4</v>
      </c>
      <c r="N36" s="139" t="n">
        <f aca="false">IF(ISERROR(MATCH($D36,$C32:$C33,0)),IF(ISERROR(MATCH($D36,$D32:$D33,0)),IF(ISERROR(MATCH(LOOKUP($D36,$F35:$J35,$F33:$J33),$C32:$C33,0)),INDEX($N32:$N33,MATCH(LOOKUP($D36,$F35:$J35,$F33:$J33),$D32:$D33,0),1),INDEX($M32:$M33,MATCH(LOOKUP($D35,$F35:$J36,$F33:$J33),$C32:$C33,0),1)),INDEX($N32:$N33,MATCH(D36,$D32:$D33,0),1)),INDEX($M32:$M33,MATCH(D36,$C32:$C33,0),1))</f>
        <v>8</v>
      </c>
      <c r="O36" s="132" t="str">
        <f aca="false">IF(ISBLANK('RR Aller'!$K17),"",IF('RR Aller'!$K17="B",$C36,$D36))</f>
        <v/>
      </c>
      <c r="P36" s="133" t="n">
        <v>2</v>
      </c>
      <c r="Q36" s="127" t="n">
        <f aca="false">B36</f>
        <v>5</v>
      </c>
      <c r="R36" s="71"/>
      <c r="S36" s="134" t="str">
        <f aca="false">CONCATENATE(ADDRESS(C36+3,D36+2,4)," ",ADDRESS(D36+3,C36+2,4))</f>
        <v>I6 E10</v>
      </c>
      <c r="T36" s="135"/>
      <c r="U36" s="71"/>
      <c r="V36" s="71"/>
      <c r="W36" s="71"/>
      <c r="X36" s="71"/>
      <c r="Y36" s="71"/>
      <c r="Z36" s="71"/>
      <c r="AA36" s="71"/>
      <c r="AB36" s="71"/>
    </row>
    <row r="37" customFormat="false" ht="15" hidden="false" customHeight="true" outlineLevel="0" collapsed="false">
      <c r="B37" s="127"/>
      <c r="C37" s="128"/>
      <c r="D37" s="128"/>
      <c r="E37" s="71" t="n">
        <f aca="false">COUNT(F36:J36)</f>
        <v>0</v>
      </c>
      <c r="F37" s="71"/>
      <c r="G37" s="71"/>
      <c r="H37" s="71"/>
      <c r="I37" s="71"/>
      <c r="J37" s="71"/>
      <c r="K37" s="71"/>
      <c r="L37" s="127"/>
      <c r="M37" s="136"/>
      <c r="N37" s="137"/>
      <c r="O37" s="132"/>
      <c r="P37" s="133"/>
      <c r="Q37" s="127"/>
      <c r="R37" s="71"/>
      <c r="S37" s="134"/>
      <c r="T37" s="135"/>
      <c r="U37" s="71"/>
      <c r="V37" s="71"/>
      <c r="W37" s="71"/>
      <c r="X37" s="71"/>
      <c r="Y37" s="71"/>
      <c r="Z37" s="71"/>
      <c r="AA37" s="71"/>
      <c r="AB37" s="71"/>
    </row>
    <row r="38" customFormat="false" ht="15" hidden="false" customHeight="true" outlineLevel="0" collapsed="false">
      <c r="B38" s="127" t="n">
        <f aca="false">B35+1</f>
        <v>6</v>
      </c>
      <c r="C38" s="128" t="n">
        <v>2</v>
      </c>
      <c r="D38" s="128" t="n">
        <v>3</v>
      </c>
      <c r="E38" s="71" t="s">
        <v>41</v>
      </c>
      <c r="F38" s="71"/>
      <c r="G38" s="71"/>
      <c r="H38" s="71"/>
      <c r="I38" s="71"/>
      <c r="J38" s="71"/>
      <c r="K38" s="71"/>
      <c r="L38" s="127" t="n">
        <f aca="false">B38</f>
        <v>6</v>
      </c>
      <c r="M38" s="138" t="n">
        <f aca="false">IF(ISERROR(MATCH(C38,$C35:$C36,0)),IF(ISERROR(MATCH(C38,$D35:$D36,0)),IF(ISERROR(MATCH(LOOKUP(C38,$F38:$J38,$F36:$J36),$C35:$C36,0)),INDEX($N35:$N36,MATCH(LOOKUP(C38,$F38:$J38,$F36:$J36),$D35:$D36,0),1),INDEX($M35:$M36,MATCH(LOOKUP(C38,$F38:$J38,$F36:$J36),$C35:$C36,0),1)),INDEX($N35:$N36,MATCH(C38,$D35:$D36,0),1)),INDEX($M35:$M36,MATCH(C38,$C35:$C36,0),1))</f>
        <v>1</v>
      </c>
      <c r="N38" s="139" t="n">
        <f aca="false">IF(ISERROR(MATCH(D38,$C35:$C36,0)),IF(ISERROR(MATCH(D38,$D35:$D36,0)),IF(ISERROR(MATCH(LOOKUP(D38,$F38:$J38,$F36:$J36),$C35:$C36,0)),INDEX($N35:$N36,MATCH(LOOKUP(D38,$F38:$J38,$F36:$J36),$D35:$D36,0),1),INDEX($M35:$M36,MATCH(LOOKUP(D38,$F38:$J38,$F36:$J36),$C35:$C36,0),1)),INDEX($N35:$N36,MATCH(D38,$D35:$D36,0),1)),INDEX($M35:$M36,MATCH(D38,$C35:$C36,0),1))</f>
        <v>4</v>
      </c>
      <c r="O38" s="132" t="str">
        <f aca="false">IF(ISBLANK('RR Aller'!$K19),"",IF('RR Aller'!$K19="B",$C38,$D38))</f>
        <v/>
      </c>
      <c r="P38" s="133" t="n">
        <v>1</v>
      </c>
      <c r="Q38" s="127" t="n">
        <f aca="false">B38</f>
        <v>6</v>
      </c>
      <c r="R38" s="71"/>
      <c r="S38" s="134" t="str">
        <f aca="false">CONCATENATE(ADDRESS(C38+3,D38+2,4)," ",ADDRESS(D38+3,C38+2,4))</f>
        <v>E5 D6</v>
      </c>
      <c r="T38" s="71"/>
      <c r="U38" s="71"/>
      <c r="V38" s="71"/>
      <c r="W38" s="71"/>
      <c r="X38" s="71"/>
      <c r="Y38" s="71"/>
      <c r="Z38" s="71"/>
      <c r="AA38" s="71"/>
      <c r="AB38" s="71"/>
    </row>
    <row r="39" customFormat="false" ht="15" hidden="false" customHeight="true" outlineLevel="0" collapsed="false">
      <c r="B39" s="127" t="n">
        <f aca="false">B38</f>
        <v>6</v>
      </c>
      <c r="C39" s="128" t="n">
        <v>6</v>
      </c>
      <c r="D39" s="128" t="n">
        <v>7</v>
      </c>
      <c r="E39" s="72" t="s">
        <v>42</v>
      </c>
      <c r="F39" s="71" t="n">
        <v>2</v>
      </c>
      <c r="G39" s="71" t="n">
        <v>3</v>
      </c>
      <c r="H39" s="71"/>
      <c r="I39" s="71"/>
      <c r="J39" s="71"/>
      <c r="K39" s="71"/>
      <c r="L39" s="127"/>
      <c r="M39" s="138" t="n">
        <f aca="false">IF(ISERROR(MATCH(C39,$C35:$C36,0)),IF(ISERROR(MATCH(C39,$D35:$D36,0)),IF(ISERROR(MATCH(LOOKUP(C39,$F38:$J38,$F36:$J36),$C35:$C36,0)),INDEX($N35:$N36,MATCH(LOOKUP(C39,$F38:$J38,$F36:$J36),$D35:$D36,0),1),INDEX($M35:$M36,MATCH(LOOKUP(C39,$F38:$J38,$F36:$J36),$C35:$C36,0),1)),INDEX($N35:$N36,MATCH(C39,$D35:$D36,0),1)),INDEX($M35:$M36,MATCH(C39,$C35:$C36,0),1))</f>
        <v>5</v>
      </c>
      <c r="N39" s="139" t="n">
        <f aca="false">IF(ISERROR(MATCH($D39,$C35:$C36,0)),IF(ISERROR(MATCH($D39,$D35:$D36,0)),IF(ISERROR(MATCH(LOOKUP($D39,$F38:$J38,$F36:$J36),$C35:$C36,0)),INDEX($N35:$N36,MATCH(LOOKUP($D39,$F38:$J38,$F36:$J36),$D35:$D36,0),1),INDEX($M35:$M36,MATCH(LOOKUP($D38,$F38:$J39,$F36:$J36),$C35:$C36,0),1)),INDEX($N35:$N36,MATCH(D39,$D35:$D36,0),1)),INDEX($M35:$M36,MATCH(D39,$C35:$C36,0),1))</f>
        <v>8</v>
      </c>
      <c r="O39" s="132" t="str">
        <f aca="false">IF(ISBLANK('RR Aller'!$K20),"",IF('RR Aller'!$K20="B",$C39,$D39))</f>
        <v/>
      </c>
      <c r="P39" s="133" t="n">
        <v>2</v>
      </c>
      <c r="Q39" s="127" t="n">
        <f aca="false">B39</f>
        <v>6</v>
      </c>
      <c r="R39" s="71"/>
      <c r="S39" s="134" t="str">
        <f aca="false">CONCATENATE(ADDRESS(C39+3,D39+2,4)," ",ADDRESS(D39+3,C39+2,4))</f>
        <v>I9 H10</v>
      </c>
      <c r="T39" s="135"/>
      <c r="U39" s="71"/>
      <c r="V39" s="71"/>
      <c r="W39" s="71"/>
      <c r="X39" s="71"/>
      <c r="Y39" s="71"/>
      <c r="Z39" s="71"/>
      <c r="AA39" s="71"/>
      <c r="AB39" s="71"/>
    </row>
    <row r="40" customFormat="false" ht="15" hidden="false" customHeight="true" outlineLevel="0" collapsed="false">
      <c r="B40" s="127"/>
      <c r="C40" s="128"/>
      <c r="D40" s="128"/>
      <c r="E40" s="71" t="n">
        <f aca="false">COUNT(F39:J39)</f>
        <v>2</v>
      </c>
      <c r="F40" s="71"/>
      <c r="G40" s="71"/>
      <c r="H40" s="71"/>
      <c r="I40" s="71"/>
      <c r="J40" s="71"/>
      <c r="K40" s="71"/>
      <c r="L40" s="127"/>
      <c r="M40" s="136"/>
      <c r="N40" s="137"/>
      <c r="O40" s="132"/>
      <c r="P40" s="133"/>
      <c r="Q40" s="127"/>
      <c r="R40" s="71"/>
      <c r="S40" s="134"/>
      <c r="T40" s="135"/>
      <c r="U40" s="71"/>
      <c r="V40" s="71"/>
      <c r="W40" s="71"/>
      <c r="X40" s="71"/>
      <c r="Y40" s="71"/>
      <c r="Z40" s="71"/>
      <c r="AA40" s="71"/>
      <c r="AB40" s="71"/>
    </row>
    <row r="41" customFormat="false" ht="15" hidden="false" customHeight="true" outlineLevel="0" collapsed="false">
      <c r="B41" s="127" t="n">
        <f aca="false">B38+1</f>
        <v>7</v>
      </c>
      <c r="C41" s="128" t="n">
        <v>7</v>
      </c>
      <c r="D41" s="128" t="n">
        <v>1</v>
      </c>
      <c r="E41" s="71" t="s">
        <v>41</v>
      </c>
      <c r="F41" s="71" t="n">
        <v>1</v>
      </c>
      <c r="G41" s="71" t="n">
        <v>4</v>
      </c>
      <c r="H41" s="71"/>
      <c r="I41" s="71"/>
      <c r="J41" s="71"/>
      <c r="K41" s="71"/>
      <c r="L41" s="127" t="n">
        <f aca="false">B41</f>
        <v>7</v>
      </c>
      <c r="M41" s="138" t="n">
        <f aca="false">IF(ISERROR(MATCH(C41,$C38:$C39,0)),IF(ISERROR(MATCH(C41,$D38:$D39,0)),IF(ISERROR(MATCH(LOOKUP(C41,$F41:$J41,$F39:$J39),$C38:$C39,0)),INDEX($N38:$N39,MATCH(LOOKUP(C41,$F41:$J41,$F39:$J39),$D38:$D39,0),1),INDEX($M38:$M39,MATCH(LOOKUP(C41,$F41:$J41,$F39:$J39),$C38:$C39,0),1)),INDEX($N38:$N39,MATCH(C41,$D38:$D39,0),1)),INDEX($M38:$M39,MATCH(C41,$C38:$C39,0),1))</f>
        <v>8</v>
      </c>
      <c r="N41" s="139" t="n">
        <f aca="false">IF(ISERROR(MATCH(D41,$C38:$C39,0)),IF(ISERROR(MATCH(D41,$D38:$D39,0)),IF(ISERROR(MATCH(LOOKUP(D41,$F41:$J41,$F39:$J39),$C38:$C39,0)),INDEX($N38:$N39,MATCH(LOOKUP(D41,$F41:$J41,$F39:$J39),$D38:$D39,0),1),INDEX($M38:$M39,MATCH(LOOKUP(D41,$F41:$J41,$F39:$J39),$C38:$C39,0),1)),INDEX($N38:$N39,MATCH(D41,$D38:$D39,0),1)),INDEX($M38:$M39,MATCH(D41,$C38:$C39,0),1))</f>
        <v>1</v>
      </c>
      <c r="O41" s="132" t="str">
        <f aca="false">IF(ISBLANK('RR Aller'!$K22),"",IF('RR Aller'!$K22="B",$C41,$D41))</f>
        <v/>
      </c>
      <c r="P41" s="133" t="n">
        <v>1</v>
      </c>
      <c r="Q41" s="127" t="n">
        <f aca="false">B41</f>
        <v>7</v>
      </c>
      <c r="R41" s="71"/>
      <c r="S41" s="134" t="str">
        <f aca="false">CONCATENATE(ADDRESS(C41+3,D41+2,4)," ",ADDRESS(D41+3,C41+2,4))</f>
        <v>C10 I4</v>
      </c>
      <c r="T41" s="71"/>
      <c r="U41" s="71"/>
      <c r="V41" s="71"/>
      <c r="W41" s="71"/>
      <c r="X41" s="71"/>
      <c r="Y41" s="71"/>
      <c r="Z41" s="71"/>
      <c r="AA41" s="71"/>
      <c r="AB41" s="71"/>
    </row>
    <row r="42" customFormat="false" ht="15" hidden="false" customHeight="true" outlineLevel="0" collapsed="false">
      <c r="B42" s="127" t="n">
        <f aca="false">B41</f>
        <v>7</v>
      </c>
      <c r="C42" s="128" t="n">
        <v>4</v>
      </c>
      <c r="D42" s="128" t="n">
        <v>6</v>
      </c>
      <c r="E42" s="72" t="s">
        <v>42</v>
      </c>
      <c r="F42" s="71"/>
      <c r="G42" s="71"/>
      <c r="H42" s="71"/>
      <c r="I42" s="71"/>
      <c r="J42" s="71"/>
      <c r="K42" s="71"/>
      <c r="L42" s="127"/>
      <c r="M42" s="138" t="n">
        <f aca="false">IF(ISERROR(MATCH(C42,$C38:$C39,0)),IF(ISERROR(MATCH(C42,$D38:$D39,0)),IF(ISERROR(MATCH(LOOKUP(C42,$F41:$J41,$F39:$J39),$C38:$C39,0)),INDEX($N38:$N39,MATCH(LOOKUP(C42,$F41:$J41,$F39:$J39),$D38:$D39,0),1),INDEX($M38:$M39,MATCH(LOOKUP(C42,$F41:$J41,$F39:$J39),$C38:$C39,0),1)),INDEX($N38:$N39,MATCH(C42,$D38:$D39,0),1)),INDEX($M38:$M39,MATCH(C42,$C38:$C39,0),1))</f>
        <v>4</v>
      </c>
      <c r="N42" s="139" t="n">
        <f aca="false">IF(ISERROR(MATCH($D42,$C38:$C39,0)),IF(ISERROR(MATCH($D42,$D38:$D39,0)),IF(ISERROR(MATCH(LOOKUP($D42,$F41:$J41,$F39:$J39),$C38:$C39,0)),INDEX($N38:$N39,MATCH(LOOKUP($D42,$F41:$J41,$F39:$J39),$D38:$D39,0),1),INDEX($M38:$M39,MATCH(LOOKUP($D41,$F41:$J42,$F39:$J39),$C38:$C39,0),1)),INDEX($N38:$N39,MATCH(D42,$D38:$D39,0),1)),INDEX($M38:$M39,MATCH(D42,$C38:$C39,0),1))</f>
        <v>5</v>
      </c>
      <c r="O42" s="132" t="str">
        <f aca="false">IF(ISBLANK('RR Aller'!$K23),"",IF('RR Aller'!$K23="B",$C42,$D42))</f>
        <v/>
      </c>
      <c r="P42" s="133" t="n">
        <v>2</v>
      </c>
      <c r="Q42" s="127" t="n">
        <f aca="false">B42</f>
        <v>7</v>
      </c>
      <c r="R42" s="71"/>
      <c r="S42" s="134" t="str">
        <f aca="false">CONCATENATE(ADDRESS(C42+3,D42+2,4)," ",ADDRESS(D42+3,C42+2,4))</f>
        <v>H7 F9</v>
      </c>
      <c r="T42" s="135"/>
      <c r="U42" s="71"/>
      <c r="V42" s="71"/>
      <c r="W42" s="71"/>
      <c r="X42" s="71"/>
      <c r="Y42" s="71"/>
      <c r="Z42" s="71"/>
      <c r="AA42" s="71"/>
      <c r="AB42" s="71"/>
    </row>
    <row r="43" customFormat="false" ht="15" hidden="false" customHeight="true" outlineLevel="0" collapsed="false">
      <c r="B43" s="127"/>
      <c r="C43" s="128"/>
      <c r="D43" s="128"/>
      <c r="E43" s="71" t="n">
        <f aca="false">COUNT(F42:J42)</f>
        <v>0</v>
      </c>
      <c r="F43" s="71"/>
      <c r="G43" s="71"/>
      <c r="H43" s="71"/>
      <c r="I43" s="71"/>
      <c r="J43" s="71"/>
      <c r="K43" s="71"/>
      <c r="L43" s="127"/>
      <c r="M43" s="136"/>
      <c r="N43" s="137"/>
      <c r="O43" s="132"/>
      <c r="P43" s="133"/>
      <c r="Q43" s="127"/>
      <c r="R43" s="71"/>
      <c r="S43" s="134"/>
      <c r="T43" s="135"/>
      <c r="U43" s="71"/>
      <c r="V43" s="71"/>
      <c r="W43" s="71"/>
      <c r="X43" s="71"/>
      <c r="Y43" s="71"/>
      <c r="Z43" s="71"/>
      <c r="AA43" s="71"/>
      <c r="AB43" s="71"/>
    </row>
    <row r="44" customFormat="false" ht="15" hidden="false" customHeight="true" outlineLevel="0" collapsed="false">
      <c r="B44" s="127" t="n">
        <f aca="false">B41+1</f>
        <v>8</v>
      </c>
      <c r="C44" s="128" t="n">
        <v>4</v>
      </c>
      <c r="D44" s="128" t="n">
        <v>7</v>
      </c>
      <c r="E44" s="71" t="s">
        <v>41</v>
      </c>
      <c r="F44" s="71"/>
      <c r="G44" s="71"/>
      <c r="H44" s="71"/>
      <c r="I44" s="71"/>
      <c r="J44" s="71"/>
      <c r="K44" s="71"/>
      <c r="L44" s="127" t="n">
        <f aca="false">B44</f>
        <v>8</v>
      </c>
      <c r="M44" s="138" t="n">
        <f aca="false">IF(ISERROR(MATCH(C44,$C41:$C42,0)),IF(ISERROR(MATCH(C44,$D41:$D42,0)),IF(ISERROR(MATCH(LOOKUP(C44,$F44:$J44,$F42:$J42),$C41:$C42,0)),INDEX($N41:$N42,MATCH(LOOKUP(C44,$F44:$J44,$F42:$J42),$D41:$D42,0),1),INDEX($M41:$M42,MATCH(LOOKUP(C44,$F44:$J44,$F42:$J42),$C41:$C42,0),1)),INDEX($N41:$N42,MATCH(C44,$D41:$D42,0),1)),INDEX($M41:$M42,MATCH(C44,$C41:$C42,0),1))</f>
        <v>4</v>
      </c>
      <c r="N44" s="139" t="n">
        <f aca="false">IF(ISERROR(MATCH(D44,$C41:$C42,0)),IF(ISERROR(MATCH(D44,$D41:$D42,0)),IF(ISERROR(MATCH(LOOKUP(D44,$F44:$J44,$F42:$J42),$C41:$C42,0)),INDEX($N41:$N42,MATCH(LOOKUP(D44,$F44:$J44,$F42:$J42),$D41:$D42,0),1),INDEX($M41:$M42,MATCH(LOOKUP(D44,$F44:$J44,$F42:$J42),$C41:$C42,0),1)),INDEX($N41:$N42,MATCH(D44,$D41:$D42,0),1)),INDEX($M41:$M42,MATCH(D44,$C41:$C42,0),1))</f>
        <v>8</v>
      </c>
      <c r="O44" s="132" t="str">
        <f aca="false">IF(ISBLANK('RR Aller'!$K25),"",IF('RR Aller'!$K25="B",$C44,$D44))</f>
        <v/>
      </c>
      <c r="P44" s="133" t="n">
        <v>1</v>
      </c>
      <c r="Q44" s="127" t="n">
        <f aca="false">B44</f>
        <v>8</v>
      </c>
      <c r="R44" s="71"/>
      <c r="S44" s="134" t="str">
        <f aca="false">CONCATENATE(ADDRESS(C44+3,D44+2,4)," ",ADDRESS(D44+3,C44+2,4))</f>
        <v>I7 F10</v>
      </c>
      <c r="T44" s="71"/>
      <c r="U44" s="71"/>
      <c r="V44" s="71"/>
      <c r="W44" s="71"/>
      <c r="X44" s="71"/>
      <c r="Y44" s="71"/>
      <c r="Z44" s="71"/>
      <c r="AA44" s="71"/>
      <c r="AB44" s="71"/>
    </row>
    <row r="45" customFormat="false" ht="15" hidden="false" customHeight="true" outlineLevel="0" collapsed="false">
      <c r="B45" s="127" t="n">
        <f aca="false">B44</f>
        <v>8</v>
      </c>
      <c r="C45" s="128" t="n">
        <v>6</v>
      </c>
      <c r="D45" s="128" t="n">
        <v>1</v>
      </c>
      <c r="E45" s="72" t="s">
        <v>42</v>
      </c>
      <c r="F45" s="71" t="n">
        <v>1</v>
      </c>
      <c r="G45" s="71" t="n">
        <v>4</v>
      </c>
      <c r="H45" s="71"/>
      <c r="I45" s="71"/>
      <c r="J45" s="71"/>
      <c r="K45" s="71"/>
      <c r="L45" s="127"/>
      <c r="M45" s="138" t="n">
        <f aca="false">IF(ISERROR(MATCH(C45,$C41:$C42,0)),IF(ISERROR(MATCH(C45,$D41:$D42,0)),IF(ISERROR(MATCH(LOOKUP(C45,$F44:$J44,$F42:$J42),$C41:$C42,0)),INDEX($N41:$N42,MATCH(LOOKUP(C45,$F44:$J44,$F42:$J42),$D41:$D42,0),1),INDEX($M41:$M42,MATCH(LOOKUP(C45,$F44:$J44,$F42:$J42),$C41:$C42,0),1)),INDEX($N41:$N42,MATCH(C45,$D41:$D42,0),1)),INDEX($M41:$M42,MATCH(C45,$C41:$C42,0),1))</f>
        <v>5</v>
      </c>
      <c r="N45" s="139" t="n">
        <f aca="false">IF(ISERROR(MATCH($D45,$C41:$C42,0)),IF(ISERROR(MATCH($D45,$D41:$D42,0)),IF(ISERROR(MATCH(LOOKUP($D45,$F44:$J44,$F42:$J42),$C41:$C42,0)),INDEX($N41:$N42,MATCH(LOOKUP($D45,$F44:$J44,$F42:$J42),$D41:$D42,0),1),INDEX($M41:$M42,MATCH(LOOKUP($D44,$F44:$J45,$F42:$J42),$C41:$C42,0),1)),INDEX($N41:$N42,MATCH(D45,$D41:$D42,0),1)),INDEX($M41:$M42,MATCH(D45,$C41:$C42,0),1))</f>
        <v>1</v>
      </c>
      <c r="O45" s="132" t="str">
        <f aca="false">IF(ISBLANK('RR Aller'!$K26),"",IF('RR Aller'!$K26="B",$C45,$D45))</f>
        <v/>
      </c>
      <c r="P45" s="133" t="n">
        <v>2</v>
      </c>
      <c r="Q45" s="127" t="n">
        <f aca="false">B45</f>
        <v>8</v>
      </c>
      <c r="R45" s="71"/>
      <c r="S45" s="134" t="str">
        <f aca="false">CONCATENATE(ADDRESS(C45+3,D45+2,4)," ",ADDRESS(D45+3,C45+2,4))</f>
        <v>C9 H4</v>
      </c>
      <c r="T45" s="135"/>
      <c r="U45" s="71"/>
      <c r="V45" s="71"/>
      <c r="W45" s="71"/>
      <c r="X45" s="71"/>
      <c r="Y45" s="71"/>
      <c r="Z45" s="71"/>
      <c r="AA45" s="71"/>
      <c r="AB45" s="71"/>
    </row>
    <row r="46" customFormat="false" ht="15" hidden="false" customHeight="true" outlineLevel="0" collapsed="false">
      <c r="B46" s="127"/>
      <c r="C46" s="128"/>
      <c r="D46" s="128"/>
      <c r="E46" s="71" t="n">
        <f aca="false">COUNT(F45:J45)</f>
        <v>2</v>
      </c>
      <c r="F46" s="127"/>
      <c r="G46" s="127"/>
      <c r="H46" s="127"/>
      <c r="I46" s="127"/>
      <c r="J46" s="127"/>
      <c r="K46" s="127"/>
      <c r="L46" s="127"/>
      <c r="M46" s="140"/>
      <c r="N46" s="141"/>
      <c r="O46" s="132"/>
      <c r="P46" s="133"/>
      <c r="Q46" s="127"/>
      <c r="R46" s="71"/>
      <c r="S46" s="134"/>
      <c r="T46" s="135"/>
      <c r="U46" s="71"/>
      <c r="V46" s="71"/>
      <c r="W46" s="71"/>
      <c r="X46" s="71"/>
      <c r="Y46" s="71"/>
      <c r="Z46" s="71"/>
      <c r="AA46" s="71"/>
      <c r="AB46" s="71"/>
    </row>
    <row r="47" customFormat="false" ht="15" hidden="false" customHeight="true" outlineLevel="0" collapsed="false">
      <c r="B47" s="127" t="n">
        <f aca="false">B44+1</f>
        <v>9</v>
      </c>
      <c r="C47" s="128" t="n">
        <v>6</v>
      </c>
      <c r="D47" s="128" t="n">
        <v>8</v>
      </c>
      <c r="E47" s="71" t="s">
        <v>41</v>
      </c>
      <c r="F47" s="127" t="n">
        <v>5</v>
      </c>
      <c r="G47" s="127" t="n">
        <v>8</v>
      </c>
      <c r="H47" s="127"/>
      <c r="I47" s="127"/>
      <c r="J47" s="127"/>
      <c r="K47" s="127"/>
      <c r="L47" s="127" t="n">
        <f aca="false">B47</f>
        <v>9</v>
      </c>
      <c r="M47" s="138" t="n">
        <f aca="false">IF(ISERROR(MATCH(C47,$C44:$C45,0)),IF(ISERROR(MATCH(C47,$D44:$D45,0)),IF(ISERROR(MATCH(LOOKUP(C47,$F47:$J47,$F45:$J45),$C44:$C45,0)),INDEX($N44:$N45,MATCH(LOOKUP(C47,$F47:$J47,$F45:$J45),$D44:$D45,0),1),INDEX($M44:$M45,MATCH(LOOKUP(C47,$F47:$J47,$F45:$J45),$C44:$C45,0),1)),INDEX($N44:$N45,MATCH(C47,$D44:$D45,0),1)),INDEX($M44:$M45,MATCH(C47,$C44:$C45,0),1))</f>
        <v>5</v>
      </c>
      <c r="N47" s="139" t="n">
        <f aca="false">IF(ISERROR(MATCH(D47,$C44:$C45,0)),IF(ISERROR(MATCH(D47,$D44:$D45,0)),IF(ISERROR(MATCH(LOOKUP(D47,$F47:$J47,$F45:$J45),$C44:$C45,0)),INDEX($N44:$N45,MATCH(LOOKUP(D47,$F47:$J47,$F45:$J45),$D44:$D45,0),1),INDEX($M44:$M45,MATCH(LOOKUP(D47,$F47:$J47,$F45:$J45),$C44:$C45,0),1)),INDEX($N44:$N45,MATCH(D47,$D44:$D45,0),1)),INDEX($M44:$M45,MATCH(D47,$C44:$C45,0),1))</f>
        <v>4</v>
      </c>
      <c r="O47" s="132" t="str">
        <f aca="false">IF(ISBLANK('RR Aller'!$K28),"",IF('RR Aller'!$K28="B",$C47,$D47))</f>
        <v/>
      </c>
      <c r="P47" s="133" t="n">
        <v>1</v>
      </c>
      <c r="Q47" s="127" t="n">
        <f aca="false">B47</f>
        <v>9</v>
      </c>
      <c r="R47" s="71"/>
      <c r="S47" s="134" t="str">
        <f aca="false">CONCATENATE(ADDRESS(C47+3,D47+2,4)," ",ADDRESS(D47+3,C47+2,4))</f>
        <v>J9 H11</v>
      </c>
      <c r="T47" s="135"/>
      <c r="U47" s="71"/>
      <c r="V47" s="71"/>
      <c r="W47" s="71"/>
      <c r="X47" s="71"/>
      <c r="Y47" s="71"/>
      <c r="Z47" s="71"/>
      <c r="AA47" s="71"/>
      <c r="AB47" s="71"/>
    </row>
    <row r="48" customFormat="false" ht="15" hidden="false" customHeight="true" outlineLevel="0" collapsed="false">
      <c r="B48" s="127" t="n">
        <f aca="false">B47</f>
        <v>9</v>
      </c>
      <c r="C48" s="128" t="n">
        <v>5</v>
      </c>
      <c r="D48" s="128" t="n">
        <v>7</v>
      </c>
      <c r="E48" s="72" t="s">
        <v>42</v>
      </c>
      <c r="F48" s="127"/>
      <c r="G48" s="127"/>
      <c r="H48" s="127"/>
      <c r="I48" s="127"/>
      <c r="J48" s="127"/>
      <c r="K48" s="127"/>
      <c r="L48" s="127"/>
      <c r="M48" s="138" t="n">
        <f aca="false">IF(ISERROR(MATCH(C48,$C44:$C45,0)),IF(ISERROR(MATCH(C48,$D44:$D45,0)),IF(ISERROR(MATCH(LOOKUP(C48,$F47:$J47,$F45:$J45),$C44:$C45,0)),INDEX($N44:$N45,MATCH(LOOKUP(C48,$F47:$J47,$F45:$J45),$D44:$D45,0),1),INDEX($M44:$M45,MATCH(LOOKUP(C48,$F47:$J47,$F45:$J45),$C44:$C45,0),1)),INDEX($N44:$N45,MATCH(C48,$D44:$D45,0),1)),INDEX($M44:$M45,MATCH(C48,$C44:$C45,0),1))</f>
        <v>1</v>
      </c>
      <c r="N48" s="139" t="n">
        <f aca="false">IF(ISERROR(MATCH($D48,$C44:$C45,0)),IF(ISERROR(MATCH($D48,$D44:$D45,0)),IF(ISERROR(MATCH(LOOKUP($D48,$F47:$J47,$F45:$J45),$C44:$C45,0)),INDEX($N44:$N45,MATCH(LOOKUP($D48,$F47:$J47,$F45:$J45),$D44:$D45,0),1),INDEX($M44:$M45,MATCH(LOOKUP($D47,$F47:$J48,$F45:$J45),$C44:$C45,0),1)),INDEX($N44:$N45,MATCH(D48,$D44:$D45,0),1)),INDEX($M44:$M45,MATCH(D48,$C44:$C45,0),1))</f>
        <v>8</v>
      </c>
      <c r="O48" s="132" t="str">
        <f aca="false">IF(ISBLANK('RR Aller'!$K29),"",IF('RR Aller'!$K29="B",$C48,$D48))</f>
        <v/>
      </c>
      <c r="P48" s="133" t="n">
        <v>2</v>
      </c>
      <c r="Q48" s="127" t="n">
        <f aca="false">B48</f>
        <v>9</v>
      </c>
      <c r="R48" s="71"/>
      <c r="S48" s="134" t="str">
        <f aca="false">CONCATENATE(ADDRESS(C48+3,D48+2,4)," ",ADDRESS(D48+3,C48+2,4))</f>
        <v>I8 G10</v>
      </c>
      <c r="T48" s="135"/>
      <c r="U48" s="71"/>
      <c r="V48" s="71"/>
      <c r="W48" s="71"/>
      <c r="X48" s="71"/>
      <c r="Y48" s="71"/>
      <c r="Z48" s="71"/>
      <c r="AA48" s="71"/>
      <c r="AB48" s="71"/>
    </row>
    <row r="49" customFormat="false" ht="15" hidden="false" customHeight="true" outlineLevel="0" collapsed="false">
      <c r="B49" s="127"/>
      <c r="C49" s="128"/>
      <c r="D49" s="128"/>
      <c r="E49" s="71" t="n">
        <f aca="false">COUNT(F48:J48)</f>
        <v>0</v>
      </c>
      <c r="F49" s="71"/>
      <c r="G49" s="71"/>
      <c r="H49" s="71"/>
      <c r="I49" s="71"/>
      <c r="J49" s="71"/>
      <c r="K49" s="71"/>
      <c r="L49" s="127"/>
      <c r="M49" s="136"/>
      <c r="N49" s="137"/>
      <c r="O49" s="132"/>
      <c r="P49" s="133"/>
      <c r="Q49" s="127"/>
      <c r="R49" s="71"/>
      <c r="S49" s="134"/>
      <c r="T49" s="135"/>
      <c r="U49" s="71"/>
      <c r="V49" s="71"/>
      <c r="W49" s="71"/>
      <c r="X49" s="71"/>
      <c r="Y49" s="71"/>
      <c r="Z49" s="71"/>
      <c r="AA49" s="71"/>
      <c r="AB49" s="71"/>
    </row>
    <row r="50" customFormat="false" ht="15" hidden="false" customHeight="true" outlineLevel="0" collapsed="false">
      <c r="B50" s="127" t="n">
        <f aca="false">B47+1</f>
        <v>10</v>
      </c>
      <c r="C50" s="128" t="n">
        <v>5</v>
      </c>
      <c r="D50" s="128" t="n">
        <v>6</v>
      </c>
      <c r="E50" s="71" t="s">
        <v>41</v>
      </c>
      <c r="F50" s="71"/>
      <c r="G50" s="71"/>
      <c r="H50" s="71"/>
      <c r="I50" s="71"/>
      <c r="J50" s="71"/>
      <c r="K50" s="71"/>
      <c r="L50" s="127" t="n">
        <f aca="false">B50</f>
        <v>10</v>
      </c>
      <c r="M50" s="138" t="n">
        <f aca="false">IF(ISERROR(MATCH(C50,$C47:$C48,0)),IF(ISERROR(MATCH(C50,$D47:$D48,0)),IF(ISERROR(MATCH(LOOKUP(C50,$F50:$J50,$F48:$J48),$C47:$C48,0)),INDEX($N47:$N48,MATCH(LOOKUP(C50,$F50:$J50,$F48:$J48),$D47:$D48,0),1),INDEX($M47:$M48,MATCH(LOOKUP(C50,$F50:$J50,$F48:$J48),$C47:$C48,0),1)),INDEX($N47:$N48,MATCH(C50,$D47:$D48,0),1)),INDEX($M47:$M48,MATCH(C50,$C47:$C48,0),1))</f>
        <v>1</v>
      </c>
      <c r="N50" s="139" t="n">
        <f aca="false">IF(ISERROR(MATCH(D50,$C47:$C48,0)),IF(ISERROR(MATCH(D50,$D47:$D48,0)),IF(ISERROR(MATCH(LOOKUP(D50,$F50:$J50,$F48:$J48),$C47:$C48,0)),INDEX($N47:$N48,MATCH(LOOKUP(D50,$F50:$J50,$F48:$J48),$D47:$D48,0),1),INDEX($M47:$M48,MATCH(LOOKUP(D50,$F50:$J50,$F48:$J48),$C47:$C48,0),1)),INDEX($N47:$N48,MATCH(D50,$D47:$D48,0),1)),INDEX($M47:$M48,MATCH(D50,$C47:$C48,0),1))</f>
        <v>5</v>
      </c>
      <c r="O50" s="132" t="str">
        <f aca="false">IF(ISBLANK('RR Aller'!$K31),"",IF('RR Aller'!$K31="B",$C50,$D50))</f>
        <v/>
      </c>
      <c r="P50" s="133" t="n">
        <v>1</v>
      </c>
      <c r="Q50" s="127" t="n">
        <f aca="false">B50</f>
        <v>10</v>
      </c>
      <c r="R50" s="71"/>
      <c r="S50" s="134" t="str">
        <f aca="false">CONCATENATE(ADDRESS(C50+3,D50+2,4)," ",ADDRESS(D50+3,C50+2,4))</f>
        <v>H8 G9</v>
      </c>
      <c r="T50" s="71"/>
      <c r="U50" s="71"/>
      <c r="V50" s="71"/>
      <c r="W50" s="71"/>
      <c r="X50" s="71"/>
      <c r="Y50" s="71"/>
      <c r="Z50" s="71"/>
      <c r="AA50" s="71"/>
      <c r="AB50" s="71"/>
    </row>
    <row r="51" customFormat="false" ht="15" hidden="false" customHeight="true" outlineLevel="0" collapsed="false">
      <c r="B51" s="127" t="n">
        <f aca="false">B50</f>
        <v>10</v>
      </c>
      <c r="C51" s="128" t="n">
        <v>7</v>
      </c>
      <c r="D51" s="128" t="n">
        <v>8</v>
      </c>
      <c r="E51" s="72" t="s">
        <v>42</v>
      </c>
      <c r="F51" s="71" t="n">
        <v>6</v>
      </c>
      <c r="G51" s="71" t="n">
        <v>7</v>
      </c>
      <c r="H51" s="71"/>
      <c r="I51" s="71"/>
      <c r="J51" s="71"/>
      <c r="K51" s="71"/>
      <c r="L51" s="127"/>
      <c r="M51" s="138" t="n">
        <f aca="false">IF(ISERROR(MATCH(C51,$C47:$C48,0)),IF(ISERROR(MATCH(C51,$D47:$D48,0)),IF(ISERROR(MATCH(LOOKUP(C51,$F50:$J50,$F48:$J48),$C47:$C48,0)),INDEX($N47:$N48,MATCH(LOOKUP(C51,$F50:$J50,$F48:$J48),$D47:$D48,0),1),INDEX($M47:$M48,MATCH(LOOKUP(C51,$F50:$J50,$F48:$J48),$C47:$C48,0),1)),INDEX($N47:$N48,MATCH(C51,$D47:$D48,0),1)),INDEX($M47:$M48,MATCH(C51,$C47:$C48,0),1))</f>
        <v>8</v>
      </c>
      <c r="N51" s="139" t="n">
        <f aca="false">IF(ISERROR(MATCH($D51,$C47:$C48,0)),IF(ISERROR(MATCH($D51,$D47:$D48,0)),IF(ISERROR(MATCH(LOOKUP($D51,$F50:$J50,$F48:$J48),$C47:$C48,0)),INDEX($N47:$N48,MATCH(LOOKUP($D51,$F50:$J50,$F48:$J48),$D47:$D48,0),1),INDEX($M47:$M48,MATCH(LOOKUP($D50,$F50:$J51,$F48:$J48),$C47:$C48,0),1)),INDEX($N47:$N48,MATCH(D51,$D47:$D48,0),1)),INDEX($M47:$M48,MATCH(D51,$C47:$C48,0),1))</f>
        <v>4</v>
      </c>
      <c r="O51" s="132" t="str">
        <f aca="false">IF(ISBLANK('RR Aller'!$K32),"",IF('RR Aller'!$K32="B",$C51,$D51))</f>
        <v/>
      </c>
      <c r="P51" s="133" t="n">
        <v>2</v>
      </c>
      <c r="Q51" s="127" t="n">
        <f aca="false">B51</f>
        <v>10</v>
      </c>
      <c r="R51" s="71"/>
      <c r="S51" s="134" t="str">
        <f aca="false">CONCATENATE(ADDRESS(C51+3,D51+2,4)," ",ADDRESS(D51+3,C51+2,4))</f>
        <v>J10 I11</v>
      </c>
      <c r="T51" s="135"/>
      <c r="U51" s="71"/>
      <c r="V51" s="71"/>
      <c r="W51" s="71"/>
      <c r="X51" s="71"/>
      <c r="Y51" s="71"/>
      <c r="Z51" s="71"/>
      <c r="AA51" s="71"/>
      <c r="AB51" s="71"/>
    </row>
    <row r="52" customFormat="false" ht="15" hidden="false" customHeight="true" outlineLevel="0" collapsed="false">
      <c r="B52" s="127"/>
      <c r="C52" s="128"/>
      <c r="D52" s="128"/>
      <c r="E52" s="71" t="n">
        <f aca="false">COUNT(F51:J51)</f>
        <v>2</v>
      </c>
      <c r="F52" s="71"/>
      <c r="G52" s="71"/>
      <c r="H52" s="71"/>
      <c r="I52" s="71"/>
      <c r="J52" s="71"/>
      <c r="K52" s="71"/>
      <c r="L52" s="127"/>
      <c r="M52" s="136"/>
      <c r="N52" s="137"/>
      <c r="O52" s="132"/>
      <c r="P52" s="133"/>
      <c r="Q52" s="127"/>
      <c r="R52" s="71"/>
      <c r="S52" s="134"/>
      <c r="T52" s="135"/>
      <c r="U52" s="71"/>
      <c r="V52" s="71"/>
      <c r="W52" s="71"/>
      <c r="X52" s="71"/>
      <c r="Y52" s="71"/>
      <c r="Z52" s="71"/>
      <c r="AA52" s="71"/>
      <c r="AB52" s="71"/>
    </row>
    <row r="53" customFormat="false" ht="15" hidden="false" customHeight="true" outlineLevel="0" collapsed="false">
      <c r="B53" s="127" t="n">
        <f aca="false">B50+1</f>
        <v>11</v>
      </c>
      <c r="C53" s="128" t="n">
        <v>8</v>
      </c>
      <c r="D53" s="128" t="n">
        <v>2</v>
      </c>
      <c r="E53" s="71" t="s">
        <v>41</v>
      </c>
      <c r="F53" s="71" t="n">
        <v>2</v>
      </c>
      <c r="G53" s="71" t="n">
        <v>3</v>
      </c>
      <c r="H53" s="71"/>
      <c r="I53" s="71"/>
      <c r="J53" s="71"/>
      <c r="K53" s="71"/>
      <c r="L53" s="127" t="n">
        <f aca="false">B53</f>
        <v>11</v>
      </c>
      <c r="M53" s="138" t="n">
        <f aca="false">IF(ISERROR(MATCH(C53,$C50:$C51,0)),IF(ISERROR(MATCH(C53,$D50:$D51,0)),IF(ISERROR(MATCH(LOOKUP(C53,$F53:$J53,$F51:$J51),$C50:$C51,0)),INDEX($N50:$N51,MATCH(LOOKUP(C53,$F53:$J53,$F51:$J51),$D50:$D51,0),1),INDEX($M50:$M51,MATCH(LOOKUP(C53,$F53:$J53,$F51:$J51),$C50:$C51,0),1)),INDEX($N50:$N51,MATCH(C53,$D50:$D51,0),1)),INDEX($M50:$M51,MATCH(C53,$C50:$C51,0),1))</f>
        <v>4</v>
      </c>
      <c r="N53" s="139" t="n">
        <f aca="false">IF(ISERROR(MATCH(D53,$C50:$C51,0)),IF(ISERROR(MATCH(D53,$D50:$D51,0)),IF(ISERROR(MATCH(LOOKUP(D53,$F53:$J53,$F51:$J51),$C50:$C51,0)),INDEX($N50:$N51,MATCH(LOOKUP(D53,$F53:$J53,$F51:$J51),$D50:$D51,0),1),INDEX($M50:$M51,MATCH(LOOKUP(D53,$F53:$J53,$F51:$J51),$C50:$C51,0),1)),INDEX($N50:$N51,MATCH(D53,$D50:$D51,0),1)),INDEX($M50:$M51,MATCH(D53,$C50:$C51,0),1))</f>
        <v>5</v>
      </c>
      <c r="O53" s="132" t="str">
        <f aca="false">IF(ISBLANK('RR Aller'!$K34),"",IF('RR Aller'!$K34="B",$C53,$D53))</f>
        <v/>
      </c>
      <c r="P53" s="133" t="n">
        <v>1</v>
      </c>
      <c r="Q53" s="127" t="n">
        <f aca="false">B53</f>
        <v>11</v>
      </c>
      <c r="R53" s="71"/>
      <c r="S53" s="134" t="str">
        <f aca="false">CONCATENATE(ADDRESS(C53+3,D53+2,4)," ",ADDRESS(D53+3,C53+2,4))</f>
        <v>D11 J5</v>
      </c>
      <c r="T53" s="71"/>
      <c r="U53" s="71"/>
      <c r="V53" s="71"/>
      <c r="W53" s="71"/>
      <c r="X53" s="71"/>
      <c r="Y53" s="71"/>
      <c r="Z53" s="71"/>
      <c r="AA53" s="71"/>
      <c r="AB53" s="71"/>
    </row>
    <row r="54" customFormat="false" ht="15" hidden="false" customHeight="true" outlineLevel="0" collapsed="false">
      <c r="B54" s="127" t="n">
        <f aca="false">B53</f>
        <v>11</v>
      </c>
      <c r="C54" s="128" t="n">
        <v>3</v>
      </c>
      <c r="D54" s="128" t="n">
        <v>5</v>
      </c>
      <c r="E54" s="72" t="s">
        <v>42</v>
      </c>
      <c r="F54" s="71"/>
      <c r="G54" s="71"/>
      <c r="H54" s="71"/>
      <c r="I54" s="71"/>
      <c r="J54" s="71"/>
      <c r="K54" s="71"/>
      <c r="L54" s="127"/>
      <c r="M54" s="138" t="n">
        <f aca="false">IF(ISERROR(MATCH(C54,$C50:$C51,0)),IF(ISERROR(MATCH(C54,$D50:$D51,0)),IF(ISERROR(MATCH(LOOKUP(C54,$F53:$J53,$F51:$J51),$C50:$C51,0)),INDEX($N50:$N51,MATCH(LOOKUP(C54,$F53:$J53,$F51:$J51),$D50:$D51,0),1),INDEX($M50:$M51,MATCH(LOOKUP(C54,$F53:$J53,$F51:$J51),$C50:$C51,0),1)),INDEX($N50:$N51,MATCH(C54,$D50:$D51,0),1)),INDEX($M50:$M51,MATCH(C54,$C50:$C51,0),1))</f>
        <v>8</v>
      </c>
      <c r="N54" s="139" t="n">
        <f aca="false">IF(ISERROR(MATCH($D54,$C50:$C51,0)),IF(ISERROR(MATCH($D54,$D50:$D51,0)),IF(ISERROR(MATCH(LOOKUP($D54,$F53:$J53,$F51:$J51),$C50:$C51,0)),INDEX($N50:$N51,MATCH(LOOKUP($D54,$F53:$J53,$F51:$J51),$D50:$D51,0),1),INDEX($M50:$M51,MATCH(LOOKUP($D53,$F53:$J54,$F51:$J51),$C50:$C51,0),1)),INDEX($N50:$N51,MATCH(D54,$D50:$D51,0),1)),INDEX($M50:$M51,MATCH(D54,$C50:$C51,0),1))</f>
        <v>1</v>
      </c>
      <c r="O54" s="132" t="str">
        <f aca="false">IF(ISBLANK('RR Aller'!$K35),"",IF('RR Aller'!$K35="B",$C54,$D54))</f>
        <v/>
      </c>
      <c r="P54" s="133" t="n">
        <v>2</v>
      </c>
      <c r="Q54" s="127" t="n">
        <f aca="false">B54</f>
        <v>11</v>
      </c>
      <c r="R54" s="71"/>
      <c r="S54" s="134" t="str">
        <f aca="false">CONCATENATE(ADDRESS(C54+3,D54+2,4)," ",ADDRESS(D54+3,C54+2,4))</f>
        <v>G6 E8</v>
      </c>
      <c r="T54" s="135"/>
      <c r="U54" s="71"/>
      <c r="V54" s="71"/>
      <c r="W54" s="71"/>
      <c r="X54" s="71"/>
      <c r="Y54" s="71"/>
      <c r="Z54" s="71"/>
      <c r="AA54" s="71"/>
      <c r="AB54" s="71"/>
    </row>
    <row r="55" customFormat="false" ht="15" hidden="false" customHeight="true" outlineLevel="0" collapsed="false">
      <c r="B55" s="127"/>
      <c r="C55" s="128"/>
      <c r="D55" s="128"/>
      <c r="E55" s="71" t="n">
        <f aca="false">COUNT(F54:J54)</f>
        <v>0</v>
      </c>
      <c r="F55" s="71"/>
      <c r="G55" s="71"/>
      <c r="H55" s="71"/>
      <c r="I55" s="71"/>
      <c r="J55" s="71"/>
      <c r="K55" s="71"/>
      <c r="L55" s="127"/>
      <c r="M55" s="136"/>
      <c r="N55" s="137"/>
      <c r="O55" s="132"/>
      <c r="P55" s="133"/>
      <c r="Q55" s="127"/>
      <c r="R55" s="71"/>
      <c r="S55" s="134"/>
      <c r="T55" s="135"/>
      <c r="U55" s="71"/>
      <c r="V55" s="71"/>
      <c r="W55" s="71"/>
      <c r="X55" s="71"/>
      <c r="Y55" s="71"/>
      <c r="Z55" s="71"/>
      <c r="AA55" s="71"/>
      <c r="AB55" s="71"/>
    </row>
    <row r="56" customFormat="false" ht="15" hidden="false" customHeight="true" outlineLevel="0" collapsed="false">
      <c r="B56" s="127" t="n">
        <f aca="false">B53+1</f>
        <v>12</v>
      </c>
      <c r="C56" s="128" t="n">
        <v>8</v>
      </c>
      <c r="D56" s="128" t="n">
        <v>3</v>
      </c>
      <c r="E56" s="71" t="s">
        <v>41</v>
      </c>
      <c r="F56" s="71"/>
      <c r="G56" s="71"/>
      <c r="H56" s="71"/>
      <c r="I56" s="71"/>
      <c r="J56" s="71"/>
      <c r="K56" s="71"/>
      <c r="L56" s="127" t="n">
        <f aca="false">B56</f>
        <v>12</v>
      </c>
      <c r="M56" s="138" t="n">
        <f aca="false">IF(ISERROR(MATCH(C56,$C53:$C54,0)),IF(ISERROR(MATCH(C56,$D53:$D54,0)),IF(ISERROR(MATCH(LOOKUP(C56,$F56:$J56,$F54:$J54),$C53:$C54,0)),INDEX($N53:$N54,MATCH(LOOKUP(C56,$F56:$J56,$F54:$J54),$D53:$D54,0),1),INDEX($M53:$M54,MATCH(LOOKUP(C56,$F56:$J56,$F54:$J54),$C53:$C54,0),1)),INDEX($N53:$N54,MATCH(C56,$D53:$D54,0),1)),INDEX($M53:$M54,MATCH(C56,$C53:$C54,0),1))</f>
        <v>4</v>
      </c>
      <c r="N56" s="139" t="n">
        <f aca="false">IF(ISERROR(MATCH(D56,$C53:$C54,0)),IF(ISERROR(MATCH(D56,$D53:$D54,0)),IF(ISERROR(MATCH(LOOKUP(D56,$F56:$J56,$F54:$J54),$C53:$C54,0)),INDEX($N53:$N54,MATCH(LOOKUP(D56,$F56:$J56,$F54:$J54),$D53:$D54,0),1),INDEX($M53:$M54,MATCH(LOOKUP(D56,$F56:$J56,$F54:$J54),$C53:$C54,0),1)),INDEX($N53:$N54,MATCH(D56,$D53:$D54,0),1)),INDEX($M53:$M54,MATCH(D56,$C53:$C54,0),1))</f>
        <v>8</v>
      </c>
      <c r="O56" s="132" t="str">
        <f aca="false">IF(ISBLANK('RR Aller'!$K37),"",IF('RR Aller'!$K37="B",$C56,$D56))</f>
        <v/>
      </c>
      <c r="P56" s="133" t="n">
        <v>1</v>
      </c>
      <c r="Q56" s="127" t="n">
        <f aca="false">B56</f>
        <v>12</v>
      </c>
      <c r="R56" s="71"/>
      <c r="S56" s="134" t="str">
        <f aca="false">CONCATENATE(ADDRESS(C56+3,D56+2,4)," ",ADDRESS(D56+3,C56+2,4))</f>
        <v>E11 J6</v>
      </c>
      <c r="T56" s="71"/>
      <c r="U56" s="71"/>
      <c r="V56" s="71"/>
      <c r="W56" s="71"/>
      <c r="X56" s="71"/>
      <c r="Y56" s="71"/>
      <c r="Z56" s="71"/>
      <c r="AA56" s="71"/>
      <c r="AB56" s="71"/>
    </row>
    <row r="57" customFormat="false" ht="15" hidden="false" customHeight="true" outlineLevel="0" collapsed="false">
      <c r="B57" s="127" t="n">
        <f aca="false">B56</f>
        <v>12</v>
      </c>
      <c r="C57" s="128" t="n">
        <v>2</v>
      </c>
      <c r="D57" s="128" t="n">
        <v>5</v>
      </c>
      <c r="E57" s="72" t="s">
        <v>42</v>
      </c>
      <c r="F57" s="71" t="n">
        <v>8</v>
      </c>
      <c r="G57" s="71" t="n">
        <v>5</v>
      </c>
      <c r="H57" s="71"/>
      <c r="I57" s="71"/>
      <c r="J57" s="71"/>
      <c r="K57" s="71"/>
      <c r="L57" s="127"/>
      <c r="M57" s="138" t="n">
        <f aca="false">IF(ISERROR(MATCH(C57,$C53:$C54,0)),IF(ISERROR(MATCH(C57,$D53:$D54,0)),IF(ISERROR(MATCH(LOOKUP(C57,$F56:$J56,$F54:$J54),$C53:$C54,0)),INDEX($N53:$N54,MATCH(LOOKUP(C57,$F56:$J56,$F54:$J54),$D53:$D54,0),1),INDEX($M53:$M54,MATCH(LOOKUP(C57,$F56:$J56,$F54:$J54),$C53:$C54,0),1)),INDEX($N53:$N54,MATCH(C57,$D53:$D54,0),1)),INDEX($M53:$M54,MATCH(C57,$C53:$C54,0),1))</f>
        <v>5</v>
      </c>
      <c r="N57" s="139" t="n">
        <f aca="false">IF(ISERROR(MATCH($D57,$C53:$C54,0)),IF(ISERROR(MATCH($D57,$D53:$D54,0)),IF(ISERROR(MATCH(LOOKUP($D57,$F56:$J56,$F54:$J54),$C53:$C54,0)),INDEX($N53:$N54,MATCH(LOOKUP($D57,$F56:$J56,$F54:$J54),$D53:$D54,0),1),INDEX($M53:$M54,MATCH(LOOKUP($D56,$F56:$J57,$F54:$J54),$C53:$C54,0),1)),INDEX($N53:$N54,MATCH(D57,$D53:$D54,0),1)),INDEX($M53:$M54,MATCH(D57,$C53:$C54,0),1))</f>
        <v>1</v>
      </c>
      <c r="O57" s="132" t="str">
        <f aca="false">IF(ISBLANK('RR Aller'!$K38),"",IF('RR Aller'!$K38="B",$C57,$D57))</f>
        <v/>
      </c>
      <c r="P57" s="133" t="n">
        <v>2</v>
      </c>
      <c r="Q57" s="127" t="n">
        <f aca="false">B57</f>
        <v>12</v>
      </c>
      <c r="R57" s="71"/>
      <c r="S57" s="134" t="str">
        <f aca="false">CONCATENATE(ADDRESS(C57+3,D57+2,4)," ",ADDRESS(D57+3,C57+2,4))</f>
        <v>G5 D8</v>
      </c>
      <c r="T57" s="135"/>
      <c r="U57" s="71"/>
      <c r="V57" s="71"/>
      <c r="W57" s="71"/>
      <c r="X57" s="71"/>
      <c r="Y57" s="71"/>
      <c r="Z57" s="71"/>
      <c r="AA57" s="71"/>
      <c r="AB57" s="71"/>
    </row>
    <row r="58" customFormat="false" ht="15" hidden="false" customHeight="true" outlineLevel="0" collapsed="false">
      <c r="B58" s="127"/>
      <c r="C58" s="128"/>
      <c r="D58" s="128"/>
      <c r="E58" s="71" t="n">
        <f aca="false">COUNT(F57:J57)</f>
        <v>2</v>
      </c>
      <c r="F58" s="71"/>
      <c r="G58" s="71"/>
      <c r="H58" s="71"/>
      <c r="I58" s="71"/>
      <c r="J58" s="71"/>
      <c r="K58" s="71"/>
      <c r="L58" s="127"/>
      <c r="M58" s="136"/>
      <c r="N58" s="137"/>
      <c r="O58" s="132"/>
      <c r="P58" s="133"/>
      <c r="Q58" s="127"/>
      <c r="R58" s="71"/>
      <c r="S58" s="134"/>
      <c r="T58" s="135"/>
      <c r="U58" s="71"/>
      <c r="V58" s="71"/>
      <c r="W58" s="71"/>
      <c r="X58" s="71"/>
      <c r="Y58" s="71"/>
      <c r="Z58" s="71"/>
      <c r="AA58" s="71"/>
      <c r="AB58" s="71"/>
    </row>
    <row r="59" customFormat="false" ht="15" hidden="false" customHeight="true" outlineLevel="0" collapsed="false">
      <c r="B59" s="127" t="n">
        <f aca="false">B56+1</f>
        <v>13</v>
      </c>
      <c r="C59" s="128" t="n">
        <v>1</v>
      </c>
      <c r="D59" s="128" t="n">
        <v>3</v>
      </c>
      <c r="E59" s="71" t="s">
        <v>41</v>
      </c>
      <c r="F59" s="71" t="n">
        <v>1</v>
      </c>
      <c r="G59" s="71" t="n">
        <v>4</v>
      </c>
      <c r="H59" s="71"/>
      <c r="I59" s="71"/>
      <c r="J59" s="71"/>
      <c r="K59" s="71"/>
      <c r="L59" s="127" t="n">
        <f aca="false">B59</f>
        <v>13</v>
      </c>
      <c r="M59" s="138" t="n">
        <f aca="false">IF(ISERROR(MATCH(C59,$C56:$C57,0)),IF(ISERROR(MATCH(C59,$D56:$D57,0)),IF(ISERROR(MATCH(LOOKUP(C59,$F59:$J59,$F57:$J57),$C56:$C57,0)),INDEX($N56:$N57,MATCH(LOOKUP(C59,$F59:$J59,$F57:$J57),$D56:$D57,0),1),INDEX($M56:$M57,MATCH(LOOKUP(C59,$F59:$J59,$F57:$J57),$C56:$C57,0),1)),INDEX($N56:$N57,MATCH(C59,$D56:$D57,0),1)),INDEX($M56:$M57,MATCH(C59,$C56:$C57,0),1))</f>
        <v>4</v>
      </c>
      <c r="N59" s="139" t="n">
        <f aca="false">IF(ISERROR(MATCH(D59,$C56:$C57,0)),IF(ISERROR(MATCH(D59,$D56:$D57,0)),IF(ISERROR(MATCH(LOOKUP(D59,$F59:$J59,$F57:$J57),$C56:$C57,0)),INDEX($N56:$N57,MATCH(LOOKUP(D59,$F59:$J59,$F57:$J57),$D56:$D57,0),1),INDEX($M56:$M57,MATCH(LOOKUP(D59,$F59:$J59,$F57:$J57),$C56:$C57,0),1)),INDEX($N56:$N57,MATCH(D59,$D56:$D57,0),1)),INDEX($M56:$M57,MATCH(D59,$C56:$C57,0),1))</f>
        <v>8</v>
      </c>
      <c r="O59" s="132" t="str">
        <f aca="false">IF(ISBLANK('RR Aller'!$K40),"",IF('RR Aller'!$K40="B",$C59,$D59))</f>
        <v/>
      </c>
      <c r="P59" s="133" t="n">
        <v>1</v>
      </c>
      <c r="Q59" s="127" t="n">
        <f aca="false">B59</f>
        <v>13</v>
      </c>
      <c r="R59" s="71"/>
      <c r="S59" s="134" t="str">
        <f aca="false">CONCATENATE(ADDRESS(C59+3,D59+2,4)," ",ADDRESS(D59+3,C59+2,4))</f>
        <v>E4 C6</v>
      </c>
      <c r="T59" s="71"/>
      <c r="U59" s="71"/>
      <c r="V59" s="71"/>
      <c r="W59" s="71"/>
      <c r="X59" s="71"/>
      <c r="Y59" s="71"/>
      <c r="Z59" s="71"/>
      <c r="AA59" s="71"/>
      <c r="AB59" s="71"/>
    </row>
    <row r="60" customFormat="false" ht="15" hidden="false" customHeight="true" outlineLevel="0" collapsed="false">
      <c r="B60" s="127" t="n">
        <f aca="false">B59</f>
        <v>13</v>
      </c>
      <c r="C60" s="128" t="n">
        <v>2</v>
      </c>
      <c r="D60" s="128" t="n">
        <v>4</v>
      </c>
      <c r="E60" s="72" t="s">
        <v>42</v>
      </c>
      <c r="F60" s="71"/>
      <c r="G60" s="71"/>
      <c r="H60" s="71"/>
      <c r="I60" s="71"/>
      <c r="J60" s="71"/>
      <c r="K60" s="71"/>
      <c r="L60" s="127"/>
      <c r="M60" s="138" t="n">
        <f aca="false">IF(ISERROR(MATCH(C60,$C56:$C57,0)),IF(ISERROR(MATCH(C60,$D56:$D57,0)),IF(ISERROR(MATCH(LOOKUP(C60,$F59:$J59,$F57:$J57),$C56:$C57,0)),INDEX($N56:$N57,MATCH(LOOKUP(C60,$F59:$J59,$F57:$J57),$D56:$D57,0),1),INDEX($M56:$M57,MATCH(LOOKUP(C60,$F59:$J59,$F57:$J57),$C56:$C57,0),1)),INDEX($N56:$N57,MATCH(C60,$D56:$D57,0),1)),INDEX($M56:$M57,MATCH(C60,$C56:$C57,0),1))</f>
        <v>5</v>
      </c>
      <c r="N60" s="139" t="n">
        <f aca="false">IF(ISERROR(MATCH($D60,$C56:$C57,0)),IF(ISERROR(MATCH($D60,$D56:$D57,0)),IF(ISERROR(MATCH(LOOKUP($D60,$F59:$J59,$F57:$J57),$C56:$C57,0)),INDEX($N56:$N57,MATCH(LOOKUP($D60,$F59:$J59,$F57:$J57),$D56:$D57,0),1),INDEX($M56:$M57,MATCH(LOOKUP($D59,$F59:$J60,$F57:$J57),$C56:$C57,0),1)),INDEX($N56:$N57,MATCH(D60,$D56:$D57,0),1)),INDEX($M56:$M57,MATCH(D60,$C56:$C57,0),1))</f>
        <v>1</v>
      </c>
      <c r="O60" s="132" t="str">
        <f aca="false">IF(ISBLANK('RR Aller'!$K41),"",IF('RR Aller'!$K41="B",$C60,$D60))</f>
        <v/>
      </c>
      <c r="P60" s="133" t="n">
        <v>2</v>
      </c>
      <c r="Q60" s="127" t="n">
        <f aca="false">B60</f>
        <v>13</v>
      </c>
      <c r="R60" s="71"/>
      <c r="S60" s="134" t="str">
        <f aca="false">CONCATENATE(ADDRESS(C60+3,D60+2,4)," ",ADDRESS(D60+3,C60+2,4))</f>
        <v>F5 D7</v>
      </c>
      <c r="T60" s="135"/>
      <c r="U60" s="71"/>
      <c r="V60" s="71"/>
      <c r="W60" s="71"/>
      <c r="X60" s="71"/>
      <c r="Y60" s="71"/>
      <c r="Z60" s="71"/>
      <c r="AA60" s="71"/>
      <c r="AB60" s="71"/>
    </row>
    <row r="61" customFormat="false" ht="15" hidden="false" customHeight="true" outlineLevel="0" collapsed="false">
      <c r="B61" s="127"/>
      <c r="C61" s="128"/>
      <c r="D61" s="128"/>
      <c r="E61" s="71" t="n">
        <f aca="false">COUNT(F60:J60)</f>
        <v>0</v>
      </c>
      <c r="F61" s="71"/>
      <c r="G61" s="71"/>
      <c r="H61" s="71"/>
      <c r="I61" s="71"/>
      <c r="J61" s="71"/>
      <c r="K61" s="71"/>
      <c r="L61" s="127"/>
      <c r="M61" s="136"/>
      <c r="N61" s="137"/>
      <c r="O61" s="132"/>
      <c r="P61" s="133"/>
      <c r="Q61" s="127"/>
      <c r="R61" s="71"/>
      <c r="S61" s="134"/>
      <c r="T61" s="135"/>
      <c r="U61" s="71"/>
      <c r="V61" s="71"/>
      <c r="W61" s="71"/>
      <c r="X61" s="71"/>
      <c r="Y61" s="71"/>
      <c r="Z61" s="71"/>
      <c r="AA61" s="71"/>
      <c r="AB61" s="71"/>
    </row>
    <row r="62" customFormat="false" ht="15" hidden="false" customHeight="true" outlineLevel="0" collapsed="false">
      <c r="B62" s="127" t="n">
        <f aca="false">B59+1</f>
        <v>14</v>
      </c>
      <c r="C62" s="128" t="n">
        <v>3</v>
      </c>
      <c r="D62" s="128" t="n">
        <v>4</v>
      </c>
      <c r="E62" s="71" t="s">
        <v>41</v>
      </c>
      <c r="F62" s="71"/>
      <c r="G62" s="71"/>
      <c r="H62" s="71"/>
      <c r="I62" s="71"/>
      <c r="J62" s="71"/>
      <c r="K62" s="71"/>
      <c r="L62" s="127" t="n">
        <f aca="false">B62</f>
        <v>14</v>
      </c>
      <c r="M62" s="138" t="n">
        <f aca="false">IF(ISERROR(MATCH(C62,$C59:$C60,0)),IF(ISERROR(MATCH(C62,$D59:$D60,0)),IF(ISERROR(MATCH(LOOKUP(C62,$F62:$J62,$F60:$J60),$C59:$C60,0)),INDEX($N59:$N60,MATCH(LOOKUP(C62,$F62:$J62,$F60:$J60),$D59:$D60,0),1),INDEX($M59:$M60,MATCH(LOOKUP(C62,$F62:$J62,$F60:$J60),$C59:$C60,0),1)),INDEX($N59:$N60,MATCH(C62,$D59:$D60,0),1)),INDEX($M59:$M60,MATCH(C62,$C59:$C60,0),1))</f>
        <v>8</v>
      </c>
      <c r="N62" s="139" t="n">
        <f aca="false">IF(ISERROR(MATCH(D62,$C59:$C60,0)),IF(ISERROR(MATCH(D62,$D59:$D60,0)),IF(ISERROR(MATCH(LOOKUP(D62,$F62:$J62,$F60:$J60),$C59:$C60,0)),INDEX($N59:$N60,MATCH(LOOKUP(D62,$F62:$J62,$F60:$J60),$D59:$D60,0),1),INDEX($M59:$M60,MATCH(LOOKUP(D62,$F62:$J62,$F60:$J60),$C59:$C60,0),1)),INDEX($N59:$N60,MATCH(D62,$D59:$D60,0),1)),INDEX($M59:$M60,MATCH(D62,$C59:$C60,0),1))</f>
        <v>1</v>
      </c>
      <c r="O62" s="132" t="str">
        <f aca="false">IF(ISBLANK('RR Aller'!$K43),"",IF('RR Aller'!$K43="B",$C62,$D62))</f>
        <v/>
      </c>
      <c r="P62" s="133" t="n">
        <v>1</v>
      </c>
      <c r="Q62" s="127" t="n">
        <f aca="false">B62</f>
        <v>14</v>
      </c>
      <c r="R62" s="71"/>
      <c r="S62" s="134" t="str">
        <f aca="false">CONCATENATE(ADDRESS(C62+3,D62+2,4)," ",ADDRESS(D62+3,C62+2,4))</f>
        <v>F6 E7</v>
      </c>
      <c r="T62" s="71"/>
      <c r="U62" s="71"/>
      <c r="V62" s="71"/>
      <c r="W62" s="71"/>
      <c r="X62" s="71"/>
      <c r="Y62" s="71"/>
      <c r="Z62" s="71"/>
      <c r="AA62" s="71"/>
      <c r="AB62" s="71"/>
    </row>
    <row r="63" customFormat="false" ht="15" hidden="false" customHeight="true" outlineLevel="0" collapsed="false">
      <c r="B63" s="127" t="n">
        <f aca="false">B62</f>
        <v>14</v>
      </c>
      <c r="C63" s="128" t="n">
        <v>1</v>
      </c>
      <c r="D63" s="128" t="n">
        <v>2</v>
      </c>
      <c r="E63" s="72" t="s">
        <v>42</v>
      </c>
      <c r="F63" s="71" t="n">
        <v>3</v>
      </c>
      <c r="G63" s="71" t="n">
        <v>2</v>
      </c>
      <c r="H63" s="71"/>
      <c r="I63" s="71"/>
      <c r="J63" s="71"/>
      <c r="K63" s="71"/>
      <c r="L63" s="127"/>
      <c r="M63" s="138" t="n">
        <f aca="false">IF(ISERROR(MATCH(C63,$C59:$C60,0)),IF(ISERROR(MATCH(C63,$D59:$D60,0)),IF(ISERROR(MATCH(LOOKUP(C63,$F62:$J62,$F60:$J60),$C59:$C60,0)),INDEX($N59:$N60,MATCH(LOOKUP(C63,$F62:$J62,$F60:$J60),$D59:$D60,0),1),INDEX($M59:$M60,MATCH(LOOKUP(C63,$F62:$J62,$F60:$J60),$C59:$C60,0),1)),INDEX($N59:$N60,MATCH(C63,$D59:$D60,0),1)),INDEX($M59:$M60,MATCH(C63,$C59:$C60,0),1))</f>
        <v>4</v>
      </c>
      <c r="N63" s="139" t="n">
        <f aca="false">IF(ISERROR(MATCH($D63,$C59:$C60,0)),IF(ISERROR(MATCH($D63,$D59:$D60,0)),IF(ISERROR(MATCH(LOOKUP($D63,$F62:$J62,$F60:$J60),$C59:$C60,0)),INDEX($N59:$N60,MATCH(LOOKUP($D63,$F62:$J62,$F60:$J60),$D59:$D60,0),1),INDEX($M59:$M60,MATCH(LOOKUP($D62,$F62:$J63,$F60:$J60),$C59:$C60,0),1)),INDEX($N59:$N60,MATCH(D63,$D59:$D60,0),1)),INDEX($M59:$M60,MATCH(D63,$C59:$C60,0),1))</f>
        <v>5</v>
      </c>
      <c r="O63" s="132" t="str">
        <f aca="false">IF(ISBLANK('RR Aller'!$K44),"",IF('RR Aller'!$K44="B",$C63,$D63))</f>
        <v/>
      </c>
      <c r="P63" s="133" t="n">
        <v>2</v>
      </c>
      <c r="Q63" s="127" t="n">
        <f aca="false">B63</f>
        <v>14</v>
      </c>
      <c r="R63" s="71"/>
      <c r="S63" s="134" t="str">
        <f aca="false">CONCATENATE(ADDRESS(C63+3,D63+2,4)," ",ADDRESS(D63+3,C63+2,4))</f>
        <v>D4 C5</v>
      </c>
      <c r="T63" s="135"/>
      <c r="U63" s="71"/>
      <c r="V63" s="71"/>
      <c r="W63" s="71"/>
      <c r="X63" s="71"/>
      <c r="Y63" s="71"/>
      <c r="Z63" s="71"/>
      <c r="AA63" s="71"/>
      <c r="AB63" s="71"/>
    </row>
    <row r="64" customFormat="false" ht="15" hidden="false" customHeight="true" outlineLevel="0" collapsed="false">
      <c r="A64" s="142" t="s">
        <v>30</v>
      </c>
      <c r="B64" s="127"/>
      <c r="C64" s="128"/>
      <c r="D64" s="128"/>
      <c r="E64" s="71" t="n">
        <f aca="false">COUNT(F63:J63)</f>
        <v>2</v>
      </c>
      <c r="F64" s="127"/>
      <c r="G64" s="127"/>
      <c r="H64" s="127"/>
      <c r="I64" s="127"/>
      <c r="J64" s="127"/>
      <c r="K64" s="127"/>
      <c r="L64" s="127"/>
      <c r="M64" s="140"/>
      <c r="N64" s="141"/>
      <c r="O64" s="132"/>
      <c r="P64" s="133"/>
      <c r="Q64" s="127"/>
      <c r="R64" s="71"/>
      <c r="S64" s="134"/>
      <c r="T64" s="135"/>
      <c r="U64" s="71"/>
      <c r="V64" s="71"/>
      <c r="W64" s="71"/>
      <c r="X64" s="71"/>
      <c r="Y64" s="71"/>
      <c r="Z64" s="71"/>
      <c r="AA64" s="71"/>
      <c r="AB64" s="71"/>
    </row>
    <row r="65" customFormat="false" ht="15" hidden="false" customHeight="true" outlineLevel="0" collapsed="false">
      <c r="B65" s="127" t="n">
        <f aca="false">B62+1</f>
        <v>15</v>
      </c>
      <c r="C65" s="128" t="n">
        <v>5</v>
      </c>
      <c r="D65" s="128" t="n">
        <v>1</v>
      </c>
      <c r="E65" s="71" t="s">
        <v>41</v>
      </c>
      <c r="F65" s="127" t="n">
        <v>5</v>
      </c>
      <c r="G65" s="127" t="n">
        <v>8</v>
      </c>
      <c r="H65" s="127"/>
      <c r="I65" s="127"/>
      <c r="J65" s="127"/>
      <c r="K65" s="127"/>
      <c r="L65" s="127" t="n">
        <f aca="false">B65</f>
        <v>15</v>
      </c>
      <c r="M65" s="138" t="n">
        <f aca="false">IF(ISERROR(MATCH(C65,$C62:$C63,0)),IF(ISERROR(MATCH(C65,$D62:$D63,0)),IF(ISERROR(MATCH(LOOKUP(C65,$F65:$J65,$F63:$J63),$C62:$C63,0)),INDEX($N62:$N63,MATCH(LOOKUP(C65,$F65:$J65,$F63:$J63),$D62:$D63,0),1),INDEX($M62:$M63,MATCH(LOOKUP(C65,$F65:$J65,$F63:$J63),$C62:$C63,0),1)),INDEX($N62:$N63,MATCH(C65,$D62:$D63,0),1)),INDEX($M62:$M63,MATCH(C65,$C62:$C63,0),1))</f>
        <v>8</v>
      </c>
      <c r="N65" s="139" t="n">
        <f aca="false">IF(ISERROR(MATCH(D65,$C62:$C63,0)),IF(ISERROR(MATCH(D65,$D62:$D63,0)),IF(ISERROR(MATCH(LOOKUP(D65,$F65:$J65,$F63:$J63),$C62:$C63,0)),INDEX($N62:$N63,MATCH(LOOKUP(D65,$F65:$J65,$F63:$J63),$D62:$D63,0),1),INDEX($M62:$M63,MATCH(LOOKUP(D65,$F65:$J65,$F63:$J63),$C62:$C63,0),1)),INDEX($N62:$N63,MATCH(D65,$D62:$D63,0),1)),INDEX($M62:$M63,MATCH(D65,$C62:$C63,0),1))</f>
        <v>4</v>
      </c>
      <c r="O65" s="132" t="str">
        <f aca="false">IF(ISBLANK('RR Retour'!$K4),"",IF('RR Retour'!$K4="B",$C65,$D65))</f>
        <v/>
      </c>
      <c r="P65" s="133" t="n">
        <v>1</v>
      </c>
      <c r="Q65" s="127" t="n">
        <f aca="false">B65</f>
        <v>15</v>
      </c>
      <c r="R65" s="71"/>
      <c r="S65" s="134" t="str">
        <f aca="false">CONCATENATE(ADDRESS(C65+3,D65+14,4)," ",ADDRESS(D65+3,C65+14,4))</f>
        <v>O8 S4</v>
      </c>
      <c r="T65" s="71"/>
      <c r="U65" s="71"/>
      <c r="V65" s="71"/>
      <c r="W65" s="71"/>
      <c r="X65" s="71"/>
      <c r="Y65" s="71"/>
      <c r="Z65" s="71"/>
      <c r="AA65" s="71"/>
      <c r="AB65" s="71"/>
    </row>
    <row r="66" customFormat="false" ht="15" hidden="false" customHeight="true" outlineLevel="0" collapsed="false">
      <c r="B66" s="127" t="n">
        <f aca="false">B65</f>
        <v>15</v>
      </c>
      <c r="C66" s="128" t="n">
        <v>8</v>
      </c>
      <c r="D66" s="128" t="n">
        <v>4</v>
      </c>
      <c r="E66" s="72" t="s">
        <v>42</v>
      </c>
      <c r="F66" s="127"/>
      <c r="G66" s="127"/>
      <c r="H66" s="127"/>
      <c r="I66" s="127"/>
      <c r="J66" s="127"/>
      <c r="K66" s="127"/>
      <c r="L66" s="127"/>
      <c r="M66" s="138" t="n">
        <f aca="false">IF(ISERROR(MATCH(C66,$C62:$C63,0)),IF(ISERROR(MATCH(C66,$D62:$D63,0)),IF(ISERROR(MATCH(LOOKUP(C66,$F65:$J65,$F63:$J63),$C62:$C63,0)),INDEX($N62:$N63,MATCH(LOOKUP(C66,$F65:$J65,$F63:$J63),$D62:$D63,0),1),INDEX($M62:$M63,MATCH(LOOKUP(C66,$F65:$J65,$F63:$J63),$C62:$C63,0),1)),INDEX($N62:$N63,MATCH(C66,$D62:$D63,0),1)),INDEX($M62:$M63,MATCH(C66,$C62:$C63,0),1))</f>
        <v>5</v>
      </c>
      <c r="N66" s="139" t="n">
        <f aca="false">IF(ISERROR(MATCH($D66,$C62:$C63,0)),IF(ISERROR(MATCH($D66,$D62:$D63,0)),IF(ISERROR(MATCH(LOOKUP($D66,$F65:$J65,$F63:$J63),$C62:$C63,0)),INDEX($N62:$N63,MATCH(LOOKUP($D66,$F65:$J65,$F63:$J63),$D62:$D63,0),1),INDEX($M62:$M63,MATCH(LOOKUP($D65,$F65:$J66,$F63:$J63),$C62:$C63,0),1)),INDEX($N62:$N63,MATCH(D66,$D62:$D63,0),1)),INDEX($M62:$M63,MATCH(D66,$C62:$C63,0),1))</f>
        <v>1</v>
      </c>
      <c r="O66" s="132" t="str">
        <f aca="false">IF(ISBLANK('RR Retour'!$K5),"",IF('RR Retour'!$K5="B",$C66,$D66))</f>
        <v/>
      </c>
      <c r="P66" s="133" t="n">
        <v>2</v>
      </c>
      <c r="Q66" s="127" t="n">
        <f aca="false">B66</f>
        <v>15</v>
      </c>
      <c r="R66" s="71"/>
      <c r="S66" s="134" t="str">
        <f aca="false">CONCATENATE(ADDRESS(C66+3,D66+14,4)," ",ADDRESS(D66+3,C66+14,4))</f>
        <v>R11 V7</v>
      </c>
      <c r="T66" s="135"/>
      <c r="U66" s="71"/>
      <c r="V66" s="71"/>
      <c r="W66" s="71"/>
      <c r="X66" s="71"/>
      <c r="Y66" s="71"/>
      <c r="Z66" s="71"/>
      <c r="AA66" s="71"/>
      <c r="AB66" s="71"/>
    </row>
    <row r="67" customFormat="false" ht="15" hidden="false" customHeight="true" outlineLevel="0" collapsed="false">
      <c r="B67" s="127"/>
      <c r="C67" s="128"/>
      <c r="D67" s="128"/>
      <c r="E67" s="71" t="n">
        <f aca="false">COUNT(F66:J66)</f>
        <v>0</v>
      </c>
      <c r="F67" s="71"/>
      <c r="G67" s="71"/>
      <c r="H67" s="71"/>
      <c r="I67" s="71"/>
      <c r="J67" s="71"/>
      <c r="K67" s="71"/>
      <c r="L67" s="127"/>
      <c r="M67" s="136"/>
      <c r="N67" s="137"/>
      <c r="O67" s="132"/>
      <c r="P67" s="133"/>
      <c r="Q67" s="127"/>
      <c r="R67" s="71"/>
      <c r="S67" s="134"/>
      <c r="T67" s="135"/>
      <c r="U67" s="71"/>
      <c r="V67" s="71"/>
      <c r="W67" s="71"/>
      <c r="X67" s="71"/>
      <c r="Y67" s="71"/>
      <c r="Z67" s="71"/>
      <c r="AA67" s="71"/>
      <c r="AB67" s="71"/>
    </row>
    <row r="68" customFormat="false" ht="15" hidden="false" customHeight="true" outlineLevel="0" collapsed="false">
      <c r="B68" s="127" t="n">
        <f aca="false">B65+1</f>
        <v>16</v>
      </c>
      <c r="C68" s="128" t="n">
        <v>4</v>
      </c>
      <c r="D68" s="128" t="n">
        <v>1</v>
      </c>
      <c r="E68" s="71" t="s">
        <v>41</v>
      </c>
      <c r="F68" s="71"/>
      <c r="G68" s="71"/>
      <c r="H68" s="71"/>
      <c r="I68" s="71"/>
      <c r="J68" s="71"/>
      <c r="K68" s="71"/>
      <c r="L68" s="127" t="n">
        <f aca="false">B68</f>
        <v>16</v>
      </c>
      <c r="M68" s="138" t="n">
        <f aca="false">IF(ISERROR(MATCH(C68,$C65:$C66,0)),IF(ISERROR(MATCH(C68,$D65:$D66,0)),IF(ISERROR(MATCH(LOOKUP(C68,$F68:$J68,$F66:$J66),$C65:$C66,0)),INDEX($N65:$N66,MATCH(LOOKUP(C68,$F68:$J68,$F66:$J66),$D65:$D66,0),1),INDEX($M65:$M66,MATCH(LOOKUP(C68,$F68:$J68,$F66:$J66),$C65:$C66,0),1)),INDEX($N65:$N66,MATCH(C68,$D65:$D66,0),1)),INDEX($M65:$M66,MATCH(C68,$C65:$C66,0),1))</f>
        <v>1</v>
      </c>
      <c r="N68" s="139" t="n">
        <f aca="false">IF(ISERROR(MATCH(D68,$C65:$C66,0)),IF(ISERROR(MATCH(D68,$D65:$D66,0)),IF(ISERROR(MATCH(LOOKUP(D68,$F68:$J68,$F66:$J66),$C65:$C66,0)),INDEX($N65:$N66,MATCH(LOOKUP(D68,$F68:$J68,$F66:$J66),$D65:$D66,0),1),INDEX($M65:$M66,MATCH(LOOKUP(D68,$F68:$J68,$F66:$J66),$C65:$C66,0),1)),INDEX($N65:$N66,MATCH(D68,$D65:$D66,0),1)),INDEX($M65:$M66,MATCH(D68,$C65:$C66,0),1))</f>
        <v>4</v>
      </c>
      <c r="O68" s="132" t="str">
        <f aca="false">IF(ISBLANK('RR Retour'!$K7),"",IF('RR Retour'!$K7="B",$C68,$D68))</f>
        <v/>
      </c>
      <c r="P68" s="133" t="n">
        <v>1</v>
      </c>
      <c r="Q68" s="127" t="n">
        <f aca="false">B68</f>
        <v>16</v>
      </c>
      <c r="R68" s="71"/>
      <c r="S68" s="134" t="str">
        <f aca="false">CONCATENATE(ADDRESS(C68+3,D68+14,4)," ",ADDRESS(D68+3,C68+14,4))</f>
        <v>O7 R4</v>
      </c>
      <c r="T68" s="71"/>
      <c r="U68" s="71"/>
      <c r="V68" s="71"/>
      <c r="W68" s="71"/>
      <c r="X68" s="71"/>
      <c r="Y68" s="71"/>
      <c r="Z68" s="71"/>
      <c r="AA68" s="71"/>
      <c r="AB68" s="71"/>
    </row>
    <row r="69" customFormat="false" ht="15" hidden="false" customHeight="true" outlineLevel="0" collapsed="false">
      <c r="B69" s="127" t="n">
        <f aca="false">B68</f>
        <v>16</v>
      </c>
      <c r="C69" s="128" t="n">
        <v>8</v>
      </c>
      <c r="D69" s="128" t="n">
        <v>5</v>
      </c>
      <c r="E69" s="72" t="s">
        <v>42</v>
      </c>
      <c r="F69" s="71"/>
      <c r="G69" s="71"/>
      <c r="H69" s="71"/>
      <c r="I69" s="71"/>
      <c r="J69" s="71"/>
      <c r="K69" s="71"/>
      <c r="L69" s="127"/>
      <c r="M69" s="138" t="n">
        <f aca="false">IF(ISERROR(MATCH(C69,$C65:$C66,0)),IF(ISERROR(MATCH(C69,$D65:$D66,0)),IF(ISERROR(MATCH(LOOKUP(C69,$F68:$J68,$F66:$J66),$C65:$C66,0)),INDEX($N65:$N66,MATCH(LOOKUP(C69,$F68:$J68,$F66:$J66),$D65:$D66,0),1),INDEX($M65:$M66,MATCH(LOOKUP(C69,$F68:$J68,$F66:$J66),$C65:$C66,0),1)),INDEX($N65:$N66,MATCH(C69,$D65:$D66,0),1)),INDEX($M65:$M66,MATCH(C69,$C65:$C66,0),1))</f>
        <v>5</v>
      </c>
      <c r="N69" s="139" t="n">
        <f aca="false">IF(ISERROR(MATCH($D69,$C65:$C66,0)),IF(ISERROR(MATCH($D69,$D65:$D66,0)),IF(ISERROR(MATCH(LOOKUP($D69,$F68:$J68,$F66:$J66),$C65:$C66,0)),INDEX($N65:$N66,MATCH(LOOKUP($D69,$F68:$J68,$F66:$J66),$D65:$D66,0),1),INDEX($M65:$M66,MATCH(LOOKUP($D68,$F68:$J69,$F66:$J66),$C65:$C66,0),1)),INDEX($N65:$N66,MATCH(D69,$D65:$D66,0),1)),INDEX($M65:$M66,MATCH(D69,$C65:$C66,0),1))</f>
        <v>8</v>
      </c>
      <c r="O69" s="132" t="str">
        <f aca="false">IF(ISBLANK('RR Retour'!$K8),"",IF('RR Retour'!$K8="B",$C69,$D69))</f>
        <v/>
      </c>
      <c r="P69" s="133" t="n">
        <v>2</v>
      </c>
      <c r="Q69" s="127" t="n">
        <f aca="false">B69</f>
        <v>16</v>
      </c>
      <c r="R69" s="71"/>
      <c r="S69" s="134" t="str">
        <f aca="false">CONCATENATE(ADDRESS(C69+3,D69+14,4)," ",ADDRESS(D69+3,C69+14,4))</f>
        <v>S11 V8</v>
      </c>
      <c r="T69" s="135"/>
      <c r="U69" s="71"/>
      <c r="V69" s="71"/>
      <c r="W69" s="71"/>
      <c r="X69" s="71"/>
      <c r="Y69" s="71"/>
      <c r="Z69" s="71"/>
      <c r="AA69" s="71"/>
      <c r="AB69" s="71"/>
    </row>
    <row r="70" customFormat="false" ht="15" hidden="false" customHeight="true" outlineLevel="0" collapsed="false">
      <c r="B70" s="127"/>
      <c r="C70" s="128"/>
      <c r="D70" s="128"/>
      <c r="E70" s="71" t="n">
        <f aca="false">COUNT(F69:J69)</f>
        <v>0</v>
      </c>
      <c r="F70" s="71"/>
      <c r="G70" s="71"/>
      <c r="H70" s="71"/>
      <c r="I70" s="71"/>
      <c r="J70" s="71"/>
      <c r="K70" s="71"/>
      <c r="L70" s="127"/>
      <c r="M70" s="136"/>
      <c r="N70" s="137"/>
      <c r="O70" s="132"/>
      <c r="P70" s="133"/>
      <c r="Q70" s="127"/>
      <c r="R70" s="71"/>
      <c r="S70" s="134"/>
      <c r="T70" s="135"/>
      <c r="U70" s="71"/>
      <c r="V70" s="71"/>
      <c r="W70" s="71"/>
      <c r="X70" s="71"/>
      <c r="Y70" s="71"/>
      <c r="Z70" s="71"/>
      <c r="AA70" s="71"/>
      <c r="AB70" s="71"/>
    </row>
    <row r="71" customFormat="false" ht="15" hidden="false" customHeight="true" outlineLevel="0" collapsed="false">
      <c r="B71" s="127" t="n">
        <f aca="false">B68+1</f>
        <v>17</v>
      </c>
      <c r="C71" s="128" t="n">
        <v>5</v>
      </c>
      <c r="D71" s="128" t="n">
        <v>4</v>
      </c>
      <c r="E71" s="71" t="s">
        <v>41</v>
      </c>
      <c r="F71" s="71"/>
      <c r="G71" s="71"/>
      <c r="H71" s="71"/>
      <c r="I71" s="71"/>
      <c r="J71" s="71"/>
      <c r="K71" s="71"/>
      <c r="L71" s="127" t="n">
        <f aca="false">B71</f>
        <v>17</v>
      </c>
      <c r="M71" s="138" t="n">
        <f aca="false">IF(ISERROR(MATCH(C71,$C68:$C69,0)),IF(ISERROR(MATCH(C71,$D68:$D69,0)),IF(ISERROR(MATCH(LOOKUP(C71,$F71:$J71,$F69:$J69),$C68:$C69,0)),INDEX($N68:$N69,MATCH(LOOKUP(C71,$F71:$J71,$F69:$J69),$D68:$D69,0),1),INDEX($M68:$M69,MATCH(LOOKUP(C71,$F71:$J71,$F69:$J69),$C68:$C69,0),1)),INDEX($N68:$N69,MATCH(C71,$D68:$D69,0),1)),INDEX($M68:$M69,MATCH(C71,$C68:$C69,0),1))</f>
        <v>8</v>
      </c>
      <c r="N71" s="139" t="n">
        <f aca="false">IF(ISERROR(MATCH(D71,$C68:$C69,0)),IF(ISERROR(MATCH(D71,$D68:$D69,0)),IF(ISERROR(MATCH(LOOKUP(D71,$F71:$J71,$F69:$J69),$C68:$C69,0)),INDEX($N68:$N69,MATCH(LOOKUP(D71,$F71:$J71,$F69:$J69),$D68:$D69,0),1),INDEX($M68:$M69,MATCH(LOOKUP(D71,$F71:$J71,$F69:$J69),$C68:$C69,0),1)),INDEX($N68:$N69,MATCH(D71,$D68:$D69,0),1)),INDEX($M68:$M69,MATCH(D71,$C68:$C69,0),1))</f>
        <v>1</v>
      </c>
      <c r="O71" s="132" t="str">
        <f aca="false">IF(ISBLANK('RR Retour'!$K10),"",IF('RR Retour'!$K10="B",$C71,$D71))</f>
        <v/>
      </c>
      <c r="P71" s="133" t="n">
        <v>1</v>
      </c>
      <c r="Q71" s="127" t="n">
        <f aca="false">B71</f>
        <v>17</v>
      </c>
      <c r="R71" s="71"/>
      <c r="S71" s="134" t="str">
        <f aca="false">CONCATENATE(ADDRESS(C71+3,D71+14,4)," ",ADDRESS(D71+3,C71+14,4))</f>
        <v>R8 S7</v>
      </c>
      <c r="T71" s="71"/>
      <c r="U71" s="71"/>
      <c r="V71" s="71"/>
      <c r="W71" s="71"/>
      <c r="X71" s="71"/>
      <c r="Y71" s="71"/>
      <c r="Z71" s="71"/>
      <c r="AA71" s="71"/>
      <c r="AB71" s="71"/>
    </row>
    <row r="72" customFormat="false" ht="15" hidden="false" customHeight="true" outlineLevel="0" collapsed="false">
      <c r="B72" s="127" t="n">
        <f aca="false">B71</f>
        <v>17</v>
      </c>
      <c r="C72" s="128" t="n">
        <v>1</v>
      </c>
      <c r="D72" s="128" t="n">
        <v>8</v>
      </c>
      <c r="E72" s="72" t="s">
        <v>42</v>
      </c>
      <c r="F72" s="71" t="n">
        <v>1</v>
      </c>
      <c r="G72" s="71" t="n">
        <v>4</v>
      </c>
      <c r="H72" s="71" t="n">
        <v>5</v>
      </c>
      <c r="I72" s="71" t="n">
        <v>8</v>
      </c>
      <c r="J72" s="71"/>
      <c r="K72" s="71"/>
      <c r="L72" s="127"/>
      <c r="M72" s="138" t="n">
        <f aca="false">IF(ISERROR(MATCH(C72,$C68:$C69,0)),IF(ISERROR(MATCH(C72,$D68:$D69,0)),IF(ISERROR(MATCH(LOOKUP(C72,$F71:$J71,$F69:$J69),$C68:$C69,0)),INDEX($N68:$N69,MATCH(LOOKUP(C72,$F71:$J71,$F69:$J69),$D68:$D69,0),1),INDEX($M68:$M69,MATCH(LOOKUP(C72,$F71:$J71,$F69:$J69),$C68:$C69,0),1)),INDEX($N68:$N69,MATCH(C72,$D68:$D69,0),1)),INDEX($M68:$M69,MATCH(C72,$C68:$C69,0),1))</f>
        <v>4</v>
      </c>
      <c r="N72" s="139" t="n">
        <f aca="false">IF(ISERROR(MATCH($D72,$C68:$C69,0)),IF(ISERROR(MATCH($D72,$D68:$D69,0)),IF(ISERROR(MATCH(LOOKUP($D72,$F71:$J71,$F69:$J69),$C68:$C69,0)),INDEX($N68:$N69,MATCH(LOOKUP($D72,$F71:$J71,$F69:$J69),$D68:$D69,0),1),INDEX($M68:$M69,MATCH(LOOKUP($D71,$F71:$J72,$F69:$J69),$C68:$C69,0),1)),INDEX($N68:$N69,MATCH(D72,$D68:$D69,0),1)),INDEX($M68:$M69,MATCH(D72,$C68:$C69,0),1))</f>
        <v>5</v>
      </c>
      <c r="O72" s="132" t="str">
        <f aca="false">IF(ISBLANK('RR Retour'!$K11),"",IF('RR Retour'!$K11="B",$C72,$D72))</f>
        <v/>
      </c>
      <c r="P72" s="133" t="n">
        <v>2</v>
      </c>
      <c r="Q72" s="127" t="n">
        <f aca="false">B72</f>
        <v>17</v>
      </c>
      <c r="R72" s="71"/>
      <c r="S72" s="134" t="str">
        <f aca="false">CONCATENATE(ADDRESS(C72+3,D72+14,4)," ",ADDRESS(D72+3,C72+14,4))</f>
        <v>V4 O11</v>
      </c>
      <c r="T72" s="135"/>
      <c r="U72" s="71"/>
      <c r="V72" s="71"/>
      <c r="W72" s="71"/>
      <c r="X72" s="71"/>
      <c r="Y72" s="71"/>
      <c r="Z72" s="71"/>
      <c r="AA72" s="71"/>
      <c r="AB72" s="71"/>
    </row>
    <row r="73" customFormat="false" ht="15" hidden="false" customHeight="true" outlineLevel="0" collapsed="false">
      <c r="B73" s="127"/>
      <c r="C73" s="128"/>
      <c r="D73" s="128"/>
      <c r="E73" s="71" t="n">
        <f aca="false">COUNT(F72:J72)</f>
        <v>4</v>
      </c>
      <c r="F73" s="71"/>
      <c r="G73" s="71"/>
      <c r="H73" s="71"/>
      <c r="I73" s="71"/>
      <c r="J73" s="71"/>
      <c r="K73" s="71"/>
      <c r="L73" s="127"/>
      <c r="M73" s="136"/>
      <c r="N73" s="137"/>
      <c r="O73" s="132"/>
      <c r="P73" s="133"/>
      <c r="Q73" s="127"/>
      <c r="R73" s="71"/>
      <c r="S73" s="134"/>
      <c r="T73" s="135"/>
      <c r="U73" s="71"/>
      <c r="V73" s="71"/>
      <c r="W73" s="71"/>
      <c r="X73" s="71"/>
      <c r="Y73" s="71"/>
      <c r="Z73" s="71"/>
      <c r="AA73" s="71"/>
      <c r="AB73" s="71"/>
    </row>
    <row r="74" customFormat="false" ht="15" hidden="false" customHeight="true" outlineLevel="0" collapsed="false">
      <c r="B74" s="127" t="n">
        <f aca="false">B71+1</f>
        <v>18</v>
      </c>
      <c r="C74" s="128" t="n">
        <v>6</v>
      </c>
      <c r="D74" s="128" t="n">
        <v>3</v>
      </c>
      <c r="E74" s="71" t="s">
        <v>41</v>
      </c>
      <c r="F74" s="71" t="n">
        <v>2</v>
      </c>
      <c r="G74" s="71" t="n">
        <v>3</v>
      </c>
      <c r="H74" s="71" t="n">
        <v>6</v>
      </c>
      <c r="I74" s="71" t="n">
        <v>7</v>
      </c>
      <c r="J74" s="71"/>
      <c r="K74" s="71"/>
      <c r="L74" s="127" t="n">
        <f aca="false">B74</f>
        <v>18</v>
      </c>
      <c r="M74" s="138" t="n">
        <f aca="false">IF(ISERROR(MATCH(C74,$C71:$C72,0)),IF(ISERROR(MATCH(C74,$D71:$D72,0)),IF(ISERROR(MATCH(LOOKUP(C74,$F74:$J74,$F72:$J72),$C71:$C72,0)),INDEX($N71:$N72,MATCH(LOOKUP(C74,$F74:$J74,$F72:$J72),$D71:$D72,0),1),INDEX($M71:$M72,MATCH(LOOKUP(C74,$F74:$J74,$F72:$J72),$C71:$C72,0),1)),INDEX($N71:$N72,MATCH(C74,$D71:$D72,0),1)),INDEX($M71:$M72,MATCH(C74,$C71:$C72,0),1))</f>
        <v>8</v>
      </c>
      <c r="N74" s="139" t="n">
        <f aca="false">IF(ISERROR(MATCH(D74,$C71:$C72,0)),IF(ISERROR(MATCH(D74,$D71:$D72,0)),IF(ISERROR(MATCH(LOOKUP(D74,$F74:$J74,$F72:$J72),$C71:$C72,0)),INDEX($N71:$N72,MATCH(LOOKUP(D74,$F74:$J74,$F72:$J72),$D71:$D72,0),1),INDEX($M71:$M72,MATCH(LOOKUP(D74,$F74:$J74,$F72:$J72),$C71:$C72,0),1)),INDEX($N71:$N72,MATCH(D74,$D71:$D72,0),1)),INDEX($M71:$M72,MATCH(D74,$C71:$C72,0),1))</f>
        <v>1</v>
      </c>
      <c r="O74" s="132" t="str">
        <f aca="false">IF(ISBLANK('RR Retour'!$K13),"",IF('RR Retour'!$K13="B",$C74,$D74))</f>
        <v/>
      </c>
      <c r="P74" s="133" t="n">
        <v>1</v>
      </c>
      <c r="Q74" s="127" t="n">
        <f aca="false">B74</f>
        <v>18</v>
      </c>
      <c r="R74" s="71"/>
      <c r="S74" s="134" t="str">
        <f aca="false">CONCATENATE(ADDRESS(C74+3,D74+14,4)," ",ADDRESS(D74+3,C74+14,4))</f>
        <v>Q9 T6</v>
      </c>
      <c r="T74" s="71"/>
      <c r="U74" s="71"/>
      <c r="V74" s="71"/>
      <c r="W74" s="71"/>
      <c r="X74" s="71"/>
      <c r="Y74" s="71"/>
      <c r="Z74" s="71"/>
      <c r="AA74" s="71"/>
      <c r="AB74" s="71"/>
    </row>
    <row r="75" customFormat="false" ht="15" hidden="false" customHeight="true" outlineLevel="0" collapsed="false">
      <c r="B75" s="127" t="n">
        <f aca="false">B74</f>
        <v>18</v>
      </c>
      <c r="C75" s="128" t="n">
        <v>2</v>
      </c>
      <c r="D75" s="128" t="n">
        <v>7</v>
      </c>
      <c r="E75" s="72" t="s">
        <v>42</v>
      </c>
      <c r="F75" s="71"/>
      <c r="G75" s="71"/>
      <c r="H75" s="71"/>
      <c r="I75" s="71"/>
      <c r="J75" s="71"/>
      <c r="K75" s="71"/>
      <c r="L75" s="127"/>
      <c r="M75" s="138" t="n">
        <f aca="false">IF(ISERROR(MATCH(C75,$C71:$C72,0)),IF(ISERROR(MATCH(C75,$D71:$D72,0)),IF(ISERROR(MATCH(LOOKUP(C75,$F74:$J74,$F72:$J72),$C71:$C72,0)),INDEX($N71:$N72,MATCH(LOOKUP(C75,$F74:$J74,$F72:$J72),$D71:$D72,0),1),INDEX($M71:$M72,MATCH(LOOKUP(C75,$F74:$J74,$F72:$J72),$C71:$C72,0),1)),INDEX($N71:$N72,MATCH(C75,$D71:$D72,0),1)),INDEX($M71:$M72,MATCH(C75,$C71:$C72,0),1))</f>
        <v>4</v>
      </c>
      <c r="N75" s="139" t="n">
        <f aca="false">IF(ISERROR(MATCH($D75,$C71:$C72,0)),IF(ISERROR(MATCH($D75,$D71:$D72,0)),IF(ISERROR(MATCH(LOOKUP($D75,$F74:$J74,$F72:$J72),$C71:$C72,0)),INDEX($N71:$N72,MATCH(LOOKUP($D75,$F74:$J74,$F72:$J72),$D71:$D72,0),1),INDEX($M71:$M72,MATCH(LOOKUP($D74,$F74:$J75,$F72:$J72),$C71:$C72,0),1)),INDEX($N71:$N72,MATCH(D75,$D71:$D72,0),1)),INDEX($M71:$M72,MATCH(D75,$C71:$C72,0),1))</f>
        <v>5</v>
      </c>
      <c r="O75" s="132" t="str">
        <f aca="false">IF(ISBLANK('RR Retour'!$K14),"",IF('RR Retour'!$K14="B",$C75,$D75))</f>
        <v/>
      </c>
      <c r="P75" s="133" t="n">
        <v>2</v>
      </c>
      <c r="Q75" s="127" t="n">
        <f aca="false">B75</f>
        <v>18</v>
      </c>
      <c r="R75" s="71"/>
      <c r="S75" s="134" t="str">
        <f aca="false">CONCATENATE(ADDRESS(C75+3,D75+14,4)," ",ADDRESS(D75+3,C75+14,4))</f>
        <v>U5 P10</v>
      </c>
      <c r="T75" s="135"/>
      <c r="U75" s="71"/>
      <c r="V75" s="71"/>
      <c r="W75" s="71"/>
      <c r="X75" s="71"/>
      <c r="Y75" s="71"/>
      <c r="Z75" s="71"/>
      <c r="AA75" s="71"/>
      <c r="AB75" s="71"/>
    </row>
    <row r="76" customFormat="false" ht="15" hidden="false" customHeight="true" outlineLevel="0" collapsed="false">
      <c r="B76" s="127"/>
      <c r="C76" s="128"/>
      <c r="D76" s="128"/>
      <c r="E76" s="71" t="n">
        <f aca="false">COUNT(F75:J75)</f>
        <v>0</v>
      </c>
      <c r="F76" s="127"/>
      <c r="G76" s="127"/>
      <c r="H76" s="127"/>
      <c r="I76" s="127"/>
      <c r="J76" s="127"/>
      <c r="K76" s="127"/>
      <c r="L76" s="127"/>
      <c r="M76" s="140"/>
      <c r="N76" s="141"/>
      <c r="O76" s="132"/>
      <c r="P76" s="133"/>
      <c r="Q76" s="127"/>
      <c r="R76" s="71"/>
      <c r="S76" s="134"/>
      <c r="T76" s="135"/>
      <c r="U76" s="71"/>
      <c r="V76" s="71"/>
      <c r="W76" s="71"/>
      <c r="X76" s="71"/>
      <c r="Y76" s="71"/>
      <c r="Z76" s="71"/>
      <c r="AA76" s="71"/>
      <c r="AB76" s="71"/>
    </row>
    <row r="77" customFormat="false" ht="15" hidden="false" customHeight="true" outlineLevel="0" collapsed="false">
      <c r="B77" s="127" t="n">
        <f aca="false">B74+1</f>
        <v>19</v>
      </c>
      <c r="C77" s="128" t="n">
        <v>6</v>
      </c>
      <c r="D77" s="128" t="n">
        <v>2</v>
      </c>
      <c r="E77" s="71" t="s">
        <v>41</v>
      </c>
      <c r="F77" s="127"/>
      <c r="G77" s="127"/>
      <c r="H77" s="127"/>
      <c r="I77" s="127"/>
      <c r="J77" s="127"/>
      <c r="K77" s="127"/>
      <c r="L77" s="127" t="n">
        <f aca="false">B77</f>
        <v>19</v>
      </c>
      <c r="M77" s="138" t="n">
        <f aca="false">IF(ISERROR(MATCH(C77,$C74:$C75,0)),IF(ISERROR(MATCH(C77,$D74:$D75,0)),IF(ISERROR(MATCH(LOOKUP(C77,$F77:$J77,$F75:$J75),$C74:$C75,0)),INDEX($N74:$N75,MATCH(LOOKUP(C77,$F77:$J77,$F75:$J75),$D74:$D75,0),1),INDEX($M74:$M75,MATCH(LOOKUP(C77,$F77:$J77,$F75:$J75),$C74:$C75,0),1)),INDEX($N74:$N75,MATCH(C77,$D74:$D75,0),1)),INDEX($M74:$M75,MATCH(C77,$C74:$C75,0),1))</f>
        <v>8</v>
      </c>
      <c r="N77" s="139" t="n">
        <f aca="false">IF(ISERROR(MATCH(D77,$C74:$C75,0)),IF(ISERROR(MATCH(D77,$D74:$D75,0)),IF(ISERROR(MATCH(LOOKUP(D77,$F77:$J77,$F75:$J75),$C74:$C75,0)),INDEX($N74:$N75,MATCH(LOOKUP(D77,$F77:$J77,$F75:$J75),$D74:$D75,0),1),INDEX($M74:$M75,MATCH(LOOKUP(D77,$F77:$J77,$F75:$J75),$C74:$C75,0),1)),INDEX($N74:$N75,MATCH(D77,$D74:$D75,0),1)),INDEX($M74:$M75,MATCH(D77,$C74:$C75,0),1))</f>
        <v>4</v>
      </c>
      <c r="O77" s="132" t="str">
        <f aca="false">IF(ISBLANK('RR Retour'!$K16),"",IF('RR Retour'!$K16="B",$C77,$D77))</f>
        <v/>
      </c>
      <c r="P77" s="133" t="n">
        <v>1</v>
      </c>
      <c r="Q77" s="127" t="n">
        <f aca="false">B77</f>
        <v>19</v>
      </c>
      <c r="R77" s="71"/>
      <c r="S77" s="134" t="str">
        <f aca="false">CONCATENATE(ADDRESS(C77+3,D77+14,4)," ",ADDRESS(D77+3,C77+14,4))</f>
        <v>P9 T5</v>
      </c>
      <c r="T77" s="135"/>
      <c r="U77" s="71"/>
      <c r="V77" s="71"/>
      <c r="W77" s="71"/>
      <c r="X77" s="71"/>
      <c r="Y77" s="71"/>
      <c r="Z77" s="71"/>
      <c r="AA77" s="71"/>
      <c r="AB77" s="71"/>
    </row>
    <row r="78" customFormat="false" ht="15" hidden="false" customHeight="true" outlineLevel="0" collapsed="false">
      <c r="B78" s="127" t="n">
        <f aca="false">B77</f>
        <v>19</v>
      </c>
      <c r="C78" s="128" t="n">
        <v>7</v>
      </c>
      <c r="D78" s="128" t="n">
        <v>3</v>
      </c>
      <c r="E78" s="72" t="s">
        <v>42</v>
      </c>
      <c r="F78" s="127"/>
      <c r="G78" s="127"/>
      <c r="H78" s="127"/>
      <c r="I78" s="127"/>
      <c r="J78" s="127"/>
      <c r="K78" s="127"/>
      <c r="L78" s="127"/>
      <c r="M78" s="138" t="n">
        <f aca="false">IF(ISERROR(MATCH(C78,$C74:$C75,0)),IF(ISERROR(MATCH(C78,$D74:$D75,0)),IF(ISERROR(MATCH(LOOKUP(C78,$F77:$J77,$F75:$J75),$C74:$C75,0)),INDEX($N74:$N75,MATCH(LOOKUP(C78,$F77:$J77,$F75:$J75),$D74:$D75,0),1),INDEX($M74:$M75,MATCH(LOOKUP(C78,$F77:$J77,$F75:$J75),$C74:$C75,0),1)),INDEX($N74:$N75,MATCH(C78,$D74:$D75,0),1)),INDEX($M74:$M75,MATCH(C78,$C74:$C75,0),1))</f>
        <v>5</v>
      </c>
      <c r="N78" s="139" t="n">
        <f aca="false">IF(ISERROR(MATCH($D78,$C74:$C75,0)),IF(ISERROR(MATCH($D78,$D74:$D75,0)),IF(ISERROR(MATCH(LOOKUP($D78,$F77:$J77,$F75:$J75),$C74:$C75,0)),INDEX($N74:$N75,MATCH(LOOKUP($D78,$F77:$J77,$F75:$J75),$D74:$D75,0),1),INDEX($M74:$M75,MATCH(LOOKUP($D77,$F77:$J78,$F75:$J75),$C74:$C75,0),1)),INDEX($N74:$N75,MATCH(D78,$D74:$D75,0),1)),INDEX($M74:$M75,MATCH(D78,$C74:$C75,0),1))</f>
        <v>1</v>
      </c>
      <c r="O78" s="132" t="str">
        <f aca="false">IF(ISBLANK('RR Retour'!$K17),"",IF('RR Retour'!$K17="B",$C78,$D78))</f>
        <v/>
      </c>
      <c r="P78" s="133" t="n">
        <v>2</v>
      </c>
      <c r="Q78" s="127" t="n">
        <f aca="false">B78</f>
        <v>19</v>
      </c>
      <c r="R78" s="71"/>
      <c r="S78" s="134" t="str">
        <f aca="false">CONCATENATE(ADDRESS(C78+3,D78+14,4)," ",ADDRESS(D78+3,C78+14,4))</f>
        <v>Q10 U6</v>
      </c>
      <c r="T78" s="135"/>
      <c r="U78" s="71"/>
      <c r="V78" s="71"/>
      <c r="W78" s="71"/>
      <c r="X78" s="71"/>
      <c r="Y78" s="71"/>
      <c r="Z78" s="71"/>
      <c r="AA78" s="71"/>
      <c r="AB78" s="71"/>
    </row>
    <row r="79" customFormat="false" ht="15" hidden="false" customHeight="true" outlineLevel="0" collapsed="false">
      <c r="B79" s="127"/>
      <c r="C79" s="128"/>
      <c r="D79" s="128"/>
      <c r="E79" s="71" t="n">
        <f aca="false">COUNT(F78:J78)</f>
        <v>0</v>
      </c>
      <c r="F79" s="71"/>
      <c r="G79" s="71"/>
      <c r="H79" s="71"/>
      <c r="I79" s="71"/>
      <c r="J79" s="71"/>
      <c r="K79" s="71"/>
      <c r="L79" s="127"/>
      <c r="M79" s="136"/>
      <c r="N79" s="137"/>
      <c r="O79" s="132"/>
      <c r="P79" s="133"/>
      <c r="Q79" s="127"/>
      <c r="R79" s="71"/>
      <c r="S79" s="134"/>
      <c r="T79" s="135"/>
      <c r="U79" s="71"/>
      <c r="V79" s="71"/>
      <c r="W79" s="71"/>
      <c r="X79" s="71"/>
      <c r="Y79" s="71"/>
      <c r="Z79" s="71"/>
      <c r="AA79" s="71"/>
      <c r="AB79" s="71"/>
    </row>
    <row r="80" customFormat="false" ht="15" hidden="false" customHeight="true" outlineLevel="0" collapsed="false">
      <c r="B80" s="127" t="n">
        <f aca="false">B77+1</f>
        <v>20</v>
      </c>
      <c r="C80" s="128" t="n">
        <v>3</v>
      </c>
      <c r="D80" s="128" t="n">
        <v>2</v>
      </c>
      <c r="E80" s="71" t="s">
        <v>41</v>
      </c>
      <c r="F80" s="71"/>
      <c r="G80" s="71"/>
      <c r="H80" s="71"/>
      <c r="I80" s="71"/>
      <c r="J80" s="71"/>
      <c r="K80" s="71"/>
      <c r="L80" s="127" t="n">
        <f aca="false">B80</f>
        <v>20</v>
      </c>
      <c r="M80" s="138" t="n">
        <f aca="false">IF(ISERROR(MATCH(C80,$C77:$C78,0)),IF(ISERROR(MATCH(C80,$D77:$D78,0)),IF(ISERROR(MATCH(LOOKUP(C80,$F80:$J80,$F78:$J78),$C77:$C78,0)),INDEX($N77:$N78,MATCH(LOOKUP(C80,$F80:$J80,$F78:$J78),$D77:$D78,0),1),INDEX($M77:$M78,MATCH(LOOKUP(C80,$F80:$J80,$F78:$J78),$C77:$C78,0),1)),INDEX($N77:$N78,MATCH(C80,$D77:$D78,0),1)),INDEX($M77:$M78,MATCH(C80,$C77:$C78,0),1))</f>
        <v>1</v>
      </c>
      <c r="N80" s="139" t="n">
        <f aca="false">IF(ISERROR(MATCH(D80,$C77:$C78,0)),IF(ISERROR(MATCH(D80,$D77:$D78,0)),IF(ISERROR(MATCH(LOOKUP(D80,$F80:$J80,$F78:$J78),$C77:$C78,0)),INDEX($N77:$N78,MATCH(LOOKUP(D80,$F80:$J80,$F78:$J78),$D77:$D78,0),1),INDEX($M77:$M78,MATCH(LOOKUP(D80,$F80:$J80,$F78:$J78),$C77:$C78,0),1)),INDEX($N77:$N78,MATCH(D80,$D77:$D78,0),1)),INDEX($M77:$M78,MATCH(D80,$C77:$C78,0),1))</f>
        <v>4</v>
      </c>
      <c r="O80" s="132" t="str">
        <f aca="false">IF(ISBLANK('RR Retour'!$K19),"",IF('RR Retour'!$K19="B",$C80,$D80))</f>
        <v/>
      </c>
      <c r="P80" s="133" t="n">
        <v>1</v>
      </c>
      <c r="Q80" s="127" t="n">
        <f aca="false">B80</f>
        <v>20</v>
      </c>
      <c r="R80" s="71"/>
      <c r="S80" s="134" t="str">
        <f aca="false">CONCATENATE(ADDRESS(C80+3,D80+14,4)," ",ADDRESS(D80+3,C80+14,4))</f>
        <v>P6 Q5</v>
      </c>
      <c r="T80" s="71"/>
      <c r="U80" s="71"/>
      <c r="V80" s="71"/>
      <c r="W80" s="71"/>
      <c r="X80" s="71"/>
      <c r="Y80" s="71"/>
      <c r="Z80" s="71"/>
      <c r="AA80" s="71"/>
      <c r="AB80" s="71"/>
    </row>
    <row r="81" customFormat="false" ht="15" hidden="false" customHeight="true" outlineLevel="0" collapsed="false">
      <c r="B81" s="127" t="n">
        <f aca="false">B80</f>
        <v>20</v>
      </c>
      <c r="C81" s="128" t="n">
        <v>7</v>
      </c>
      <c r="D81" s="128" t="n">
        <v>6</v>
      </c>
      <c r="E81" s="72" t="s">
        <v>42</v>
      </c>
      <c r="F81" s="71" t="n">
        <v>2</v>
      </c>
      <c r="G81" s="71" t="n">
        <v>3</v>
      </c>
      <c r="H81" s="71"/>
      <c r="I81" s="71"/>
      <c r="J81" s="71"/>
      <c r="K81" s="71"/>
      <c r="L81" s="127"/>
      <c r="M81" s="138" t="n">
        <f aca="false">IF(ISERROR(MATCH(C81,$C77:$C78,0)),IF(ISERROR(MATCH(C81,$D77:$D78,0)),IF(ISERROR(MATCH(LOOKUP(C81,$F80:$J80,$F78:$J78),$C77:$C78,0)),INDEX($N77:$N78,MATCH(LOOKUP(C81,$F80:$J80,$F78:$J78),$D77:$D78,0),1),INDEX($M77:$M78,MATCH(LOOKUP(C81,$F80:$J80,$F78:$J78),$C77:$C78,0),1)),INDEX($N77:$N78,MATCH(C81,$D77:$D78,0),1)),INDEX($M77:$M78,MATCH(C81,$C77:$C78,0),1))</f>
        <v>5</v>
      </c>
      <c r="N81" s="139" t="n">
        <f aca="false">IF(ISERROR(MATCH($D81,$C77:$C78,0)),IF(ISERROR(MATCH($D81,$D77:$D78,0)),IF(ISERROR(MATCH(LOOKUP($D81,$F80:$J80,$F78:$J78),$C77:$C78,0)),INDEX($N77:$N78,MATCH(LOOKUP($D81,$F80:$J80,$F78:$J78),$D77:$D78,0),1),INDEX($M77:$M78,MATCH(LOOKUP($D80,$F80:$J81,$F78:$J78),$C77:$C78,0),1)),INDEX($N77:$N78,MATCH(D81,$D77:$D78,0),1)),INDEX($M77:$M78,MATCH(D81,$C77:$C78,0),1))</f>
        <v>8</v>
      </c>
      <c r="O81" s="132" t="str">
        <f aca="false">IF(ISBLANK('RR Retour'!$K20),"",IF('RR Retour'!$K20="B",$C81,$D81))</f>
        <v/>
      </c>
      <c r="P81" s="133" t="n">
        <v>2</v>
      </c>
      <c r="Q81" s="127" t="n">
        <f aca="false">B81</f>
        <v>20</v>
      </c>
      <c r="R81" s="71"/>
      <c r="S81" s="134" t="str">
        <f aca="false">CONCATENATE(ADDRESS(C81+3,D81+14,4)," ",ADDRESS(D81+3,C81+14,4))</f>
        <v>T10 U9</v>
      </c>
      <c r="T81" s="135"/>
      <c r="U81" s="71"/>
      <c r="V81" s="71"/>
      <c r="W81" s="71"/>
      <c r="X81" s="71"/>
      <c r="Y81" s="71"/>
      <c r="Z81" s="71"/>
      <c r="AA81" s="71"/>
      <c r="AB81" s="71"/>
    </row>
    <row r="82" customFormat="false" ht="15" hidden="false" customHeight="true" outlineLevel="0" collapsed="false">
      <c r="B82" s="127"/>
      <c r="C82" s="128"/>
      <c r="D82" s="128"/>
      <c r="E82" s="71" t="n">
        <f aca="false">COUNT(F81:J81)</f>
        <v>2</v>
      </c>
      <c r="F82" s="71"/>
      <c r="G82" s="71"/>
      <c r="H82" s="71"/>
      <c r="I82" s="71"/>
      <c r="J82" s="71"/>
      <c r="K82" s="71"/>
      <c r="L82" s="127"/>
      <c r="M82" s="136"/>
      <c r="N82" s="137"/>
      <c r="O82" s="132"/>
      <c r="P82" s="133"/>
      <c r="Q82" s="127"/>
      <c r="R82" s="71"/>
      <c r="S82" s="134"/>
      <c r="T82" s="135"/>
      <c r="U82" s="71"/>
      <c r="V82" s="71"/>
      <c r="W82" s="71"/>
      <c r="X82" s="71"/>
      <c r="Y82" s="71"/>
      <c r="Z82" s="71"/>
      <c r="AA82" s="71"/>
      <c r="AB82" s="71"/>
    </row>
    <row r="83" customFormat="false" ht="15" hidden="false" customHeight="true" outlineLevel="0" collapsed="false">
      <c r="B83" s="127" t="n">
        <f aca="false">B80+1</f>
        <v>21</v>
      </c>
      <c r="C83" s="128" t="n">
        <v>1</v>
      </c>
      <c r="D83" s="128" t="n">
        <v>7</v>
      </c>
      <c r="E83" s="143" t="s">
        <v>43</v>
      </c>
      <c r="F83" s="71" t="n">
        <v>1</v>
      </c>
      <c r="G83" s="71" t="n">
        <v>4</v>
      </c>
      <c r="H83" s="71"/>
      <c r="I83" s="71"/>
      <c r="J83" s="71"/>
      <c r="K83" s="71"/>
      <c r="L83" s="127" t="n">
        <f aca="false">B83</f>
        <v>21</v>
      </c>
      <c r="M83" s="138" t="n">
        <f aca="false">IF(ISERROR(MATCH(C83,$C80:$C81,0)),IF(ISERROR(MATCH(C83,$D80:$D81,0)),IF(ISERROR(MATCH(LOOKUP(C83,$F83:$J83,$F81:$J81),$C80:$C81,0)),INDEX($N80:$N81,MATCH(LOOKUP(C83,$F83:$J83,$F81:$J81),$D80:$D81,0),1),INDEX($M80:$M81,MATCH(LOOKUP(C83,$F83:$J83,$F81:$J81),$C80:$C81,0),1)),INDEX($N80:$N81,MATCH(C83,$D80:$D81,0),1)),INDEX($M80:$M81,MATCH(C83,$C80:$C81,0),1))</f>
        <v>4</v>
      </c>
      <c r="N83" s="139" t="n">
        <f aca="false">IF(ISERROR(MATCH(D83,$C80:$C81,0)),IF(ISERROR(MATCH(D83,$D80:$D81,0)),IF(ISERROR(MATCH(LOOKUP(D83,$F83:$J83,$F81:$J81),$C80:$C81,0)),INDEX($N80:$N81,MATCH(LOOKUP(D83,$F83:$J83,$F81:$J81),$D80:$D81,0),1),INDEX($M80:$M81,MATCH(LOOKUP(D83,$F83:$J83,$F81:$J81),$C80:$C81,0),1)),INDEX($N80:$N81,MATCH(D83,$D80:$D81,0),1)),INDEX($M80:$M81,MATCH(D83,$C80:$C81,0),1))</f>
        <v>5</v>
      </c>
      <c r="O83" s="132" t="str">
        <f aca="false">IF(ISBLANK('RR Retour'!$K22),"",IF('RR Retour'!$K22="B",$C83,$D83))</f>
        <v/>
      </c>
      <c r="P83" s="133" t="n">
        <v>1</v>
      </c>
      <c r="Q83" s="127" t="n">
        <f aca="false">B83</f>
        <v>21</v>
      </c>
      <c r="R83" s="71"/>
      <c r="S83" s="134" t="str">
        <f aca="false">CONCATENATE(ADDRESS(C83+3,D83+14,4)," ",ADDRESS(D83+3,C83+14,4))</f>
        <v>U4 O10</v>
      </c>
      <c r="T83" s="71"/>
      <c r="U83" s="71"/>
      <c r="V83" s="71"/>
      <c r="W83" s="71"/>
      <c r="X83" s="71"/>
      <c r="Y83" s="71"/>
      <c r="Z83" s="71"/>
      <c r="AA83" s="71"/>
      <c r="AB83" s="71"/>
    </row>
    <row r="84" customFormat="false" ht="15" hidden="false" customHeight="true" outlineLevel="0" collapsed="false">
      <c r="B84" s="127" t="n">
        <f aca="false">B83</f>
        <v>21</v>
      </c>
      <c r="C84" s="128" t="n">
        <v>6</v>
      </c>
      <c r="D84" s="128" t="n">
        <v>4</v>
      </c>
      <c r="E84" s="72"/>
      <c r="F84" s="71"/>
      <c r="G84" s="71"/>
      <c r="H84" s="71"/>
      <c r="I84" s="71"/>
      <c r="J84" s="71"/>
      <c r="K84" s="71"/>
      <c r="L84" s="127"/>
      <c r="M84" s="138" t="n">
        <f aca="false">IF(ISERROR(MATCH(C84,$C80:$C81,0)),IF(ISERROR(MATCH(C84,$D80:$D81,0)),IF(ISERROR(MATCH(LOOKUP(C84,$F83:$J83,$F81:$J81),$C80:$C81,0)),INDEX($N80:$N81,MATCH(LOOKUP(C84,$F83:$J83,$F81:$J81),$D80:$D81,0),1),INDEX($M80:$M81,MATCH(LOOKUP(C84,$F83:$J83,$F81:$J81),$C80:$C81,0),1)),INDEX($N80:$N81,MATCH(C84,$D80:$D81,0),1)),INDEX($M80:$M81,MATCH(C84,$C80:$C81,0),1))</f>
        <v>8</v>
      </c>
      <c r="N84" s="139" t="n">
        <f aca="false">IF(ISERROR(MATCH($D84,$C80:$C81,0)),IF(ISERROR(MATCH($D84,$D80:$D81,0)),IF(ISERROR(MATCH(LOOKUP($D84,$F83:$J83,$F81:$J81),$C80:$C81,0)),INDEX($N80:$N81,MATCH(LOOKUP($D84,$F83:$J83,$F81:$J81),$D80:$D81,0),1),INDEX($M80:$M81,MATCH(LOOKUP($D83,$F83:$J84,$F81:$J81),$C80:$C81,0),1)),INDEX($N80:$N81,MATCH(D84,$D80:$D81,0),1)),INDEX($M80:$M81,MATCH(D84,$C80:$C81,0),1))</f>
        <v>1</v>
      </c>
      <c r="O84" s="132" t="str">
        <f aca="false">IF(ISBLANK('RR Retour'!$K23),"",IF('RR Retour'!$K23="B",$C84,$D84))</f>
        <v/>
      </c>
      <c r="P84" s="133" t="n">
        <v>2</v>
      </c>
      <c r="Q84" s="127" t="n">
        <f aca="false">B84</f>
        <v>21</v>
      </c>
      <c r="R84" s="71"/>
      <c r="S84" s="134" t="str">
        <f aca="false">CONCATENATE(ADDRESS(C84+3,D84+14,4)," ",ADDRESS(D84+3,C84+14,4))</f>
        <v>R9 T7</v>
      </c>
      <c r="T84" s="135"/>
      <c r="U84" s="71"/>
      <c r="V84" s="71"/>
      <c r="W84" s="71"/>
      <c r="X84" s="71"/>
      <c r="Y84" s="71"/>
      <c r="Z84" s="71"/>
      <c r="AA84" s="71"/>
      <c r="AB84" s="71"/>
    </row>
    <row r="85" customFormat="false" ht="15" hidden="false" customHeight="true" outlineLevel="0" collapsed="false">
      <c r="B85" s="127"/>
      <c r="C85" s="128"/>
      <c r="D85" s="128"/>
      <c r="E85" s="71" t="n">
        <f aca="false">COUNT(F84:J84)</f>
        <v>0</v>
      </c>
      <c r="F85" s="71"/>
      <c r="G85" s="71"/>
      <c r="H85" s="71"/>
      <c r="I85" s="71"/>
      <c r="J85" s="71"/>
      <c r="K85" s="71"/>
      <c r="L85" s="127"/>
      <c r="M85" s="136"/>
      <c r="N85" s="137"/>
      <c r="O85" s="132"/>
      <c r="P85" s="133"/>
      <c r="Q85" s="127"/>
      <c r="R85" s="71"/>
      <c r="S85" s="134"/>
      <c r="T85" s="135"/>
      <c r="U85" s="71"/>
      <c r="V85" s="71"/>
      <c r="W85" s="71"/>
      <c r="X85" s="71"/>
      <c r="Y85" s="71"/>
      <c r="Z85" s="71"/>
      <c r="AA85" s="71"/>
      <c r="AB85" s="71"/>
    </row>
    <row r="86" customFormat="false" ht="15" hidden="false" customHeight="true" outlineLevel="0" collapsed="false">
      <c r="B86" s="127" t="n">
        <f aca="false">B83+1</f>
        <v>22</v>
      </c>
      <c r="C86" s="128" t="n">
        <v>7</v>
      </c>
      <c r="D86" s="128" t="n">
        <v>4</v>
      </c>
      <c r="E86" s="71" t="s">
        <v>41</v>
      </c>
      <c r="F86" s="71"/>
      <c r="G86" s="71"/>
      <c r="H86" s="71"/>
      <c r="I86" s="71"/>
      <c r="J86" s="71"/>
      <c r="K86" s="71"/>
      <c r="L86" s="127" t="n">
        <f aca="false">B86</f>
        <v>22</v>
      </c>
      <c r="M86" s="138" t="n">
        <f aca="false">IF(ISERROR(MATCH(C86,$C83:$C84,0)),IF(ISERROR(MATCH(C86,$D83:$D84,0)),IF(ISERROR(MATCH(LOOKUP(C86,$F86:$J86,$F84:$J84),$C83:$C84,0)),INDEX($N83:$N84,MATCH(LOOKUP(C86,$F86:$J86,$F84:$J84),$D83:$D84,0),1),INDEX($M83:$M84,MATCH(LOOKUP(C86,$F86:$J86,$F84:$J84),$C83:$C84,0),1)),INDEX($N83:$N84,MATCH(C86,$D83:$D84,0),1)),INDEX($M83:$M84,MATCH(C86,$C83:$C84,0),1))</f>
        <v>5</v>
      </c>
      <c r="N86" s="139" t="n">
        <f aca="false">IF(ISERROR(MATCH(D86,$C83:$C84,0)),IF(ISERROR(MATCH(D86,$D83:$D84,0)),IF(ISERROR(MATCH(LOOKUP(D86,$F86:$J86,$F84:$J84),$C83:$C84,0)),INDEX($N83:$N84,MATCH(LOOKUP(D86,$F86:$J86,$F84:$J84),$D83:$D84,0),1),INDEX($M83:$M84,MATCH(LOOKUP(D86,$F86:$J86,$F84:$J84),$C83:$C84,0),1)),INDEX($N83:$N84,MATCH(D86,$D83:$D84,0),1)),INDEX($M83:$M84,MATCH(D86,$C83:$C84,0),1))</f>
        <v>1</v>
      </c>
      <c r="O86" s="132" t="str">
        <f aca="false">IF(ISBLANK('RR Retour'!$K25),"",IF('RR Retour'!$K25="B",$C86,$D86))</f>
        <v/>
      </c>
      <c r="P86" s="133" t="n">
        <v>1</v>
      </c>
      <c r="Q86" s="127" t="n">
        <f aca="false">B86</f>
        <v>22</v>
      </c>
      <c r="R86" s="71"/>
      <c r="S86" s="134" t="str">
        <f aca="false">CONCATENATE(ADDRESS(C86+3,D86+14,4)," ",ADDRESS(D86+3,C86+14,4))</f>
        <v>R10 U7</v>
      </c>
      <c r="T86" s="71"/>
      <c r="U86" s="71"/>
      <c r="V86" s="71"/>
      <c r="W86" s="71"/>
      <c r="X86" s="71"/>
      <c r="Y86" s="71"/>
      <c r="Z86" s="71"/>
      <c r="AA86" s="71"/>
      <c r="AB86" s="71"/>
    </row>
    <row r="87" customFormat="false" ht="15" hidden="false" customHeight="true" outlineLevel="0" collapsed="false">
      <c r="B87" s="127" t="n">
        <f aca="false">B86</f>
        <v>22</v>
      </c>
      <c r="C87" s="128" t="n">
        <v>1</v>
      </c>
      <c r="D87" s="128" t="n">
        <v>6</v>
      </c>
      <c r="E87" s="72" t="s">
        <v>42</v>
      </c>
      <c r="F87" s="71" t="n">
        <v>1</v>
      </c>
      <c r="G87" s="71" t="n">
        <v>4</v>
      </c>
      <c r="H87" s="71"/>
      <c r="I87" s="71"/>
      <c r="J87" s="71"/>
      <c r="K87" s="71"/>
      <c r="L87" s="127"/>
      <c r="M87" s="138" t="n">
        <f aca="false">IF(ISERROR(MATCH(C87,$C83:$C84,0)),IF(ISERROR(MATCH(C87,$D83:$D84,0)),IF(ISERROR(MATCH(LOOKUP(C87,$F86:$J86,$F84:$J84),$C83:$C84,0)),INDEX($N83:$N84,MATCH(LOOKUP(C87,$F86:$J86,$F84:$J84),$D83:$D84,0),1),INDEX($M83:$M84,MATCH(LOOKUP(C87,$F86:$J86,$F84:$J84),$C83:$C84,0),1)),INDEX($N83:$N84,MATCH(C87,$D83:$D84,0),1)),INDEX($M83:$M84,MATCH(C87,$C83:$C84,0),1))</f>
        <v>4</v>
      </c>
      <c r="N87" s="139" t="n">
        <f aca="false">IF(ISERROR(MATCH($D87,$C83:$C84,0)),IF(ISERROR(MATCH($D87,$D83:$D84,0)),IF(ISERROR(MATCH(LOOKUP($D87,$F86:$J86,$F84:$J84),$C83:$C84,0)),INDEX($N83:$N84,MATCH(LOOKUP($D87,$F86:$J86,$F84:$J84),$D83:$D84,0),1),INDEX($M83:$M84,MATCH(LOOKUP($D86,$F86:$J87,$F84:$J84),$C83:$C84,0),1)),INDEX($N83:$N84,MATCH(D87,$D83:$D84,0),1)),INDEX($M83:$M84,MATCH(D87,$C83:$C84,0),1))</f>
        <v>8</v>
      </c>
      <c r="O87" s="132" t="str">
        <f aca="false">IF(ISBLANK('RR Retour'!$K26),"",IF('RR Retour'!$K26="B",$C87,$D87))</f>
        <v/>
      </c>
      <c r="P87" s="133" t="n">
        <v>2</v>
      </c>
      <c r="Q87" s="127" t="n">
        <f aca="false">B87</f>
        <v>22</v>
      </c>
      <c r="R87" s="71"/>
      <c r="S87" s="134" t="str">
        <f aca="false">CONCATENATE(ADDRESS(C87+3,D87+14,4)," ",ADDRESS(D87+3,C87+14,4))</f>
        <v>T4 O9</v>
      </c>
      <c r="T87" s="135"/>
      <c r="U87" s="71"/>
      <c r="V87" s="71"/>
      <c r="W87" s="71"/>
      <c r="X87" s="71"/>
      <c r="Y87" s="71"/>
      <c r="Z87" s="71"/>
      <c r="AA87" s="71"/>
      <c r="AB87" s="71"/>
    </row>
    <row r="88" customFormat="false" ht="15" hidden="false" customHeight="true" outlineLevel="0" collapsed="false">
      <c r="B88" s="127"/>
      <c r="C88" s="128"/>
      <c r="D88" s="128"/>
      <c r="E88" s="71" t="n">
        <f aca="false">COUNT(F87:J87)</f>
        <v>2</v>
      </c>
      <c r="F88" s="127"/>
      <c r="G88" s="127"/>
      <c r="H88" s="127"/>
      <c r="I88" s="127"/>
      <c r="J88" s="127"/>
      <c r="K88" s="127"/>
      <c r="L88" s="127"/>
      <c r="M88" s="140"/>
      <c r="N88" s="141"/>
      <c r="O88" s="132"/>
      <c r="P88" s="133"/>
      <c r="Q88" s="127"/>
      <c r="R88" s="71"/>
      <c r="S88" s="134"/>
      <c r="T88" s="135"/>
      <c r="U88" s="71"/>
      <c r="V88" s="71"/>
      <c r="W88" s="71"/>
      <c r="X88" s="71"/>
      <c r="Y88" s="71"/>
      <c r="Z88" s="71"/>
      <c r="AA88" s="71"/>
      <c r="AB88" s="71"/>
    </row>
    <row r="89" customFormat="false" ht="15" hidden="false" customHeight="true" outlineLevel="0" collapsed="false">
      <c r="B89" s="127" t="n">
        <f aca="false">B86+1</f>
        <v>23</v>
      </c>
      <c r="C89" s="128" t="n">
        <v>8</v>
      </c>
      <c r="D89" s="128" t="n">
        <v>6</v>
      </c>
      <c r="E89" s="71" t="s">
        <v>41</v>
      </c>
      <c r="F89" s="127" t="n">
        <v>5</v>
      </c>
      <c r="G89" s="127" t="n">
        <v>8</v>
      </c>
      <c r="H89" s="127"/>
      <c r="I89" s="127"/>
      <c r="J89" s="127"/>
      <c r="K89" s="127"/>
      <c r="L89" s="127" t="n">
        <f aca="false">B89</f>
        <v>23</v>
      </c>
      <c r="M89" s="138" t="n">
        <f aca="false">IF(ISERROR(MATCH(C89,$C86:$C87,0)),IF(ISERROR(MATCH(C89,$D86:$D87,0)),IF(ISERROR(MATCH(LOOKUP(C89,$F89:$J89,$F87:$J87),$C86:$C87,0)),INDEX($N86:$N87,MATCH(LOOKUP(C89,$F89:$J89,$F87:$J87),$D86:$D87,0),1),INDEX($M86:$M87,MATCH(LOOKUP(C89,$F89:$J89,$F87:$J87),$C86:$C87,0),1)),INDEX($N86:$N87,MATCH(C89,$D86:$D87,0),1)),INDEX($M86:$M87,MATCH(C89,$C86:$C87,0),1))</f>
        <v>1</v>
      </c>
      <c r="N89" s="139" t="n">
        <f aca="false">IF(ISERROR(MATCH(D89,$C86:$C87,0)),IF(ISERROR(MATCH(D89,$D86:$D87,0)),IF(ISERROR(MATCH(LOOKUP(D89,$F89:$J89,$F87:$J87),$C86:$C87,0)),INDEX($N86:$N87,MATCH(LOOKUP(D89,$F89:$J89,$F87:$J87),$D86:$D87,0),1),INDEX($M86:$M87,MATCH(LOOKUP(D89,$F89:$J89,$F87:$J87),$C86:$C87,0),1)),INDEX($N86:$N87,MATCH(D89,$D86:$D87,0),1)),INDEX($M86:$M87,MATCH(D89,$C86:$C87,0),1))</f>
        <v>8</v>
      </c>
      <c r="O89" s="132" t="str">
        <f aca="false">IF(ISBLANK('RR Retour'!$K28),"",IF('RR Retour'!$K28="B",$C89,$D89))</f>
        <v/>
      </c>
      <c r="P89" s="133" t="n">
        <v>1</v>
      </c>
      <c r="Q89" s="127" t="n">
        <f aca="false">B89</f>
        <v>23</v>
      </c>
      <c r="R89" s="71"/>
      <c r="S89" s="134" t="str">
        <f aca="false">CONCATENATE(ADDRESS(C89+3,D89+14,4)," ",ADDRESS(D89+3,C89+14,4))</f>
        <v>T11 V9</v>
      </c>
      <c r="T89" s="135"/>
      <c r="U89" s="71"/>
      <c r="V89" s="71"/>
      <c r="W89" s="71"/>
      <c r="X89" s="71"/>
      <c r="Y89" s="71"/>
      <c r="Z89" s="71"/>
      <c r="AA89" s="71"/>
      <c r="AB89" s="71"/>
    </row>
    <row r="90" customFormat="false" ht="15" hidden="false" customHeight="true" outlineLevel="0" collapsed="false">
      <c r="B90" s="127" t="n">
        <f aca="false">B89</f>
        <v>23</v>
      </c>
      <c r="C90" s="128" t="n">
        <v>7</v>
      </c>
      <c r="D90" s="128" t="n">
        <v>5</v>
      </c>
      <c r="E90" s="72" t="s">
        <v>42</v>
      </c>
      <c r="F90" s="127"/>
      <c r="G90" s="127"/>
      <c r="H90" s="127"/>
      <c r="I90" s="127"/>
      <c r="J90" s="127"/>
      <c r="K90" s="127"/>
      <c r="L90" s="127"/>
      <c r="M90" s="138" t="n">
        <f aca="false">IF(ISERROR(MATCH(C90,$C86:$C87,0)),IF(ISERROR(MATCH(C90,$D86:$D87,0)),IF(ISERROR(MATCH(LOOKUP(C90,$F89:$J89,$F87:$J87),$C86:$C87,0)),INDEX($N86:$N87,MATCH(LOOKUP(C90,$F89:$J89,$F87:$J87),$D86:$D87,0),1),INDEX($M86:$M87,MATCH(LOOKUP(C90,$F89:$J89,$F87:$J87),$C86:$C87,0),1)),INDEX($N86:$N87,MATCH(C90,$D86:$D87,0),1)),INDEX($M86:$M87,MATCH(C90,$C86:$C87,0),1))</f>
        <v>5</v>
      </c>
      <c r="N90" s="139" t="n">
        <f aca="false">IF(ISERROR(MATCH($D90,$C86:$C87,0)),IF(ISERROR(MATCH($D90,$D86:$D87,0)),IF(ISERROR(MATCH(LOOKUP($D90,$F89:$J89,$F87:$J87),$C86:$C87,0)),INDEX($N86:$N87,MATCH(LOOKUP($D90,$F89:$J89,$F87:$J87),$D86:$D87,0),1),INDEX($M86:$M87,MATCH(LOOKUP($D89,$F89:$J90,$F87:$J87),$C86:$C87,0),1)),INDEX($N86:$N87,MATCH(D90,$D86:$D87,0),1)),INDEX($M86:$M87,MATCH(D90,$C86:$C87,0),1))</f>
        <v>4</v>
      </c>
      <c r="O90" s="132" t="str">
        <f aca="false">IF(ISBLANK('RR Retour'!$K29),"",IF('RR Retour'!$K29="B",$C90,$D90))</f>
        <v/>
      </c>
      <c r="P90" s="133" t="n">
        <v>2</v>
      </c>
      <c r="Q90" s="127" t="n">
        <f aca="false">B90</f>
        <v>23</v>
      </c>
      <c r="R90" s="71"/>
      <c r="S90" s="134" t="str">
        <f aca="false">CONCATENATE(ADDRESS(C90+3,D90+14,4)," ",ADDRESS(D90+3,C90+14,4))</f>
        <v>S10 U8</v>
      </c>
      <c r="T90" s="71"/>
      <c r="U90" s="71"/>
      <c r="V90" s="71"/>
      <c r="W90" s="71"/>
      <c r="X90" s="71"/>
      <c r="Y90" s="71"/>
      <c r="Z90" s="71"/>
      <c r="AA90" s="71"/>
      <c r="AB90" s="71"/>
    </row>
    <row r="91" customFormat="false" ht="15" hidden="false" customHeight="true" outlineLevel="0" collapsed="false">
      <c r="B91" s="127"/>
      <c r="C91" s="128"/>
      <c r="D91" s="128"/>
      <c r="E91" s="71" t="n">
        <f aca="false">COUNT(F90:J90)</f>
        <v>0</v>
      </c>
      <c r="F91" s="71"/>
      <c r="G91" s="71"/>
      <c r="H91" s="71"/>
      <c r="I91" s="71"/>
      <c r="J91" s="71"/>
      <c r="K91" s="71"/>
      <c r="L91" s="127"/>
      <c r="M91" s="136"/>
      <c r="N91" s="137"/>
      <c r="O91" s="132"/>
      <c r="P91" s="133"/>
      <c r="Q91" s="127"/>
      <c r="R91" s="71"/>
      <c r="S91" s="134"/>
      <c r="T91" s="135"/>
      <c r="U91" s="71"/>
      <c r="V91" s="71"/>
      <c r="W91" s="71"/>
      <c r="X91" s="71"/>
      <c r="Y91" s="71"/>
      <c r="Z91" s="71"/>
      <c r="AA91" s="71"/>
      <c r="AB91" s="71"/>
    </row>
    <row r="92" customFormat="false" ht="15" hidden="false" customHeight="true" outlineLevel="0" collapsed="false">
      <c r="B92" s="127" t="n">
        <f aca="false">B89+1</f>
        <v>24</v>
      </c>
      <c r="C92" s="128" t="n">
        <v>6</v>
      </c>
      <c r="D92" s="128" t="n">
        <v>5</v>
      </c>
      <c r="E92" s="71" t="s">
        <v>41</v>
      </c>
      <c r="F92" s="71"/>
      <c r="G92" s="71"/>
      <c r="H92" s="71"/>
      <c r="I92" s="71"/>
      <c r="J92" s="71"/>
      <c r="K92" s="71"/>
      <c r="L92" s="127" t="n">
        <f aca="false">B92</f>
        <v>24</v>
      </c>
      <c r="M92" s="138" t="n">
        <f aca="false">IF(ISERROR(MATCH(C92,$C89:$C90,0)),IF(ISERROR(MATCH(C92,$D89:$D90,0)),IF(ISERROR(MATCH(LOOKUP(C92,$F92:$J92,$F90:$J90),$C89:$C90,0)),INDEX($N89:$N90,MATCH(LOOKUP(C92,$F92:$J92,$F90:$J90),$D89:$D90,0),1),INDEX($M89:$M90,MATCH(LOOKUP(C92,$F92:$J92,$F90:$J90),$C89:$C90,0),1)),INDEX($N89:$N90,MATCH(C92,$D89:$D90,0),1)),INDEX($M89:$M90,MATCH(C92,$C89:$C90,0),1))</f>
        <v>8</v>
      </c>
      <c r="N92" s="139" t="n">
        <f aca="false">IF(ISERROR(MATCH(D92,$C89:$C90,0)),IF(ISERROR(MATCH(D92,$D89:$D90,0)),IF(ISERROR(MATCH(LOOKUP(D92,$F92:$J92,$F90:$J90),$C89:$C90,0)),INDEX($N89:$N90,MATCH(LOOKUP(D92,$F92:$J92,$F90:$J90),$D89:$D90,0),1),INDEX($M89:$M90,MATCH(LOOKUP(D92,$F92:$J92,$F90:$J90),$C89:$C90,0),1)),INDEX($N89:$N90,MATCH(D92,$D89:$D90,0),1)),INDEX($M89:$M90,MATCH(D92,$C89:$C90,0),1))</f>
        <v>4</v>
      </c>
      <c r="O92" s="132" t="str">
        <f aca="false">IF(ISBLANK('RR Retour'!$K31),"",IF('RR Retour'!$K31="B",$C92,$D92))</f>
        <v/>
      </c>
      <c r="P92" s="133" t="n">
        <v>1</v>
      </c>
      <c r="Q92" s="127" t="n">
        <f aca="false">B92</f>
        <v>24</v>
      </c>
      <c r="R92" s="71"/>
      <c r="S92" s="134" t="str">
        <f aca="false">CONCATENATE(ADDRESS(C92+3,D92+14,4)," ",ADDRESS(D92+3,C92+14,4))</f>
        <v>S9 T8</v>
      </c>
      <c r="T92" s="71"/>
      <c r="U92" s="71"/>
      <c r="V92" s="71"/>
      <c r="W92" s="71"/>
      <c r="X92" s="71"/>
      <c r="Y92" s="71"/>
      <c r="Z92" s="71"/>
      <c r="AA92" s="71"/>
      <c r="AB92" s="71"/>
    </row>
    <row r="93" customFormat="false" ht="15" hidden="false" customHeight="true" outlineLevel="0" collapsed="false">
      <c r="B93" s="127" t="n">
        <f aca="false">B92</f>
        <v>24</v>
      </c>
      <c r="C93" s="128" t="n">
        <v>8</v>
      </c>
      <c r="D93" s="128" t="n">
        <v>7</v>
      </c>
      <c r="E93" s="72" t="s">
        <v>42</v>
      </c>
      <c r="F93" s="71" t="n">
        <v>6</v>
      </c>
      <c r="G93" s="71" t="n">
        <v>7</v>
      </c>
      <c r="H93" s="71"/>
      <c r="I93" s="71"/>
      <c r="J93" s="71"/>
      <c r="K93" s="71"/>
      <c r="L93" s="127"/>
      <c r="M93" s="138" t="n">
        <f aca="false">IF(ISERROR(MATCH(C93,$C89:$C90,0)),IF(ISERROR(MATCH(C93,$D89:$D90,0)),IF(ISERROR(MATCH(LOOKUP(C93,$F92:$J92,$F90:$J90),$C89:$C90,0)),INDEX($N89:$N90,MATCH(LOOKUP(C93,$F92:$J92,$F90:$J90),$D89:$D90,0),1),INDEX($M89:$M90,MATCH(LOOKUP(C93,$F92:$J92,$F90:$J90),$C89:$C90,0),1)),INDEX($N89:$N90,MATCH(C93,$D89:$D90,0),1)),INDEX($M89:$M90,MATCH(C93,$C89:$C90,0),1))</f>
        <v>1</v>
      </c>
      <c r="N93" s="139" t="n">
        <f aca="false">IF(ISERROR(MATCH($D93,$C89:$C90,0)),IF(ISERROR(MATCH($D93,$D89:$D90,0)),IF(ISERROR(MATCH(LOOKUP($D93,$F92:$J92,$F90:$J90),$C89:$C90,0)),INDEX($N89:$N90,MATCH(LOOKUP($D93,$F92:$J92,$F90:$J90),$D89:$D90,0),1),INDEX($M89:$M90,MATCH(LOOKUP($D92,$F92:$J93,$F90:$J90),$C89:$C90,0),1)),INDEX($N89:$N90,MATCH(D93,$D89:$D90,0),1)),INDEX($M89:$M90,MATCH(D93,$C89:$C90,0),1))</f>
        <v>5</v>
      </c>
      <c r="O93" s="132" t="str">
        <f aca="false">IF(ISBLANK('RR Retour'!$K32),"",IF('RR Retour'!$K32="B",$C93,$D93))</f>
        <v/>
      </c>
      <c r="P93" s="133" t="n">
        <v>2</v>
      </c>
      <c r="Q93" s="127" t="n">
        <f aca="false">B93</f>
        <v>24</v>
      </c>
      <c r="R93" s="71"/>
      <c r="S93" s="134" t="str">
        <f aca="false">CONCATENATE(ADDRESS(C93+3,D93+14,4)," ",ADDRESS(D93+3,C93+14,4))</f>
        <v>U11 V10</v>
      </c>
      <c r="T93" s="135"/>
      <c r="U93" s="71"/>
      <c r="V93" s="71"/>
      <c r="W93" s="71"/>
      <c r="X93" s="71"/>
      <c r="Y93" s="71"/>
      <c r="Z93" s="71"/>
      <c r="AA93" s="71"/>
      <c r="AB93" s="71"/>
    </row>
    <row r="94" customFormat="false" ht="15" hidden="false" customHeight="true" outlineLevel="0" collapsed="false">
      <c r="B94" s="127"/>
      <c r="C94" s="128"/>
      <c r="D94" s="128"/>
      <c r="E94" s="71" t="n">
        <f aca="false">COUNT(F93:J93)</f>
        <v>2</v>
      </c>
      <c r="F94" s="71"/>
      <c r="G94" s="71"/>
      <c r="H94" s="71"/>
      <c r="I94" s="71"/>
      <c r="J94" s="71"/>
      <c r="K94" s="71"/>
      <c r="L94" s="127"/>
      <c r="M94" s="136"/>
      <c r="N94" s="137"/>
      <c r="O94" s="132"/>
      <c r="P94" s="133"/>
      <c r="Q94" s="127"/>
      <c r="R94" s="71"/>
      <c r="S94" s="134"/>
      <c r="T94" s="135"/>
      <c r="U94" s="71"/>
      <c r="V94" s="71"/>
      <c r="W94" s="71"/>
      <c r="X94" s="71"/>
      <c r="Y94" s="71"/>
      <c r="Z94" s="71"/>
      <c r="AA94" s="71"/>
      <c r="AB94" s="71"/>
    </row>
    <row r="95" customFormat="false" ht="15" hidden="false" customHeight="true" outlineLevel="0" collapsed="false">
      <c r="B95" s="127" t="n">
        <f aca="false">B92+1</f>
        <v>25</v>
      </c>
      <c r="C95" s="128" t="n">
        <v>2</v>
      </c>
      <c r="D95" s="128" t="n">
        <v>8</v>
      </c>
      <c r="E95" s="71" t="s">
        <v>41</v>
      </c>
      <c r="F95" s="71" t="n">
        <v>2</v>
      </c>
      <c r="G95" s="71" t="n">
        <v>3</v>
      </c>
      <c r="H95" s="71"/>
      <c r="I95" s="71"/>
      <c r="J95" s="71"/>
      <c r="K95" s="71"/>
      <c r="L95" s="127" t="n">
        <f aca="false">B95</f>
        <v>25</v>
      </c>
      <c r="M95" s="138" t="n">
        <f aca="false">IF(ISERROR(MATCH(C95,$C92:$C93,0)),IF(ISERROR(MATCH(C95,$D92:$D93,0)),IF(ISERROR(MATCH(LOOKUP(C95,$F95:$J95,$F93:$J93),$C92:$C93,0)),INDEX($N92:$N93,MATCH(LOOKUP(C95,$F95:$J95,$F93:$J93),$D92:$D93,0),1),INDEX($M92:$M93,MATCH(LOOKUP(C95,$F95:$J95,$F93:$J93),$C92:$C93,0),1)),INDEX($N92:$N93,MATCH(C95,$D92:$D93,0),1)),INDEX($M92:$M93,MATCH(C95,$C92:$C93,0),1))</f>
        <v>8</v>
      </c>
      <c r="N95" s="139" t="n">
        <f aca="false">IF(ISERROR(MATCH(D95,$C92:$C93,0)),IF(ISERROR(MATCH(D95,$D92:$D93,0)),IF(ISERROR(MATCH(LOOKUP(D95,$F95:$J95,$F93:$J93),$C92:$C93,0)),INDEX($N92:$N93,MATCH(LOOKUP(D95,$F95:$J95,$F93:$J93),$D92:$D93,0),1),INDEX($M92:$M93,MATCH(LOOKUP(D95,$F95:$J95,$F93:$J93),$C92:$C93,0),1)),INDEX($N92:$N93,MATCH(D95,$D92:$D93,0),1)),INDEX($M92:$M93,MATCH(D95,$C92:$C93,0),1))</f>
        <v>1</v>
      </c>
      <c r="O95" s="132" t="str">
        <f aca="false">IF(ISBLANK('RR Retour'!$K34),"",IF('RR Retour'!$K34="B",$C95,$D95))</f>
        <v/>
      </c>
      <c r="P95" s="133" t="n">
        <v>1</v>
      </c>
      <c r="Q95" s="127" t="n">
        <f aca="false">B95</f>
        <v>25</v>
      </c>
      <c r="R95" s="71"/>
      <c r="S95" s="134" t="str">
        <f aca="false">CONCATENATE(ADDRESS(C95+3,D95+14,4)," ",ADDRESS(D95+3,C95+14,4))</f>
        <v>V5 P11</v>
      </c>
      <c r="T95" s="71"/>
      <c r="U95" s="71"/>
      <c r="V95" s="71"/>
      <c r="W95" s="71"/>
      <c r="X95" s="71"/>
      <c r="Y95" s="71"/>
      <c r="Z95" s="71"/>
      <c r="AA95" s="71"/>
      <c r="AB95" s="71"/>
    </row>
    <row r="96" customFormat="false" ht="15" hidden="false" customHeight="true" outlineLevel="0" collapsed="false">
      <c r="B96" s="127" t="n">
        <f aca="false">B95</f>
        <v>25</v>
      </c>
      <c r="C96" s="128" t="n">
        <v>5</v>
      </c>
      <c r="D96" s="128" t="n">
        <v>3</v>
      </c>
      <c r="E96" s="72" t="s">
        <v>42</v>
      </c>
      <c r="F96" s="71"/>
      <c r="G96" s="71"/>
      <c r="H96" s="71"/>
      <c r="I96" s="71"/>
      <c r="J96" s="71"/>
      <c r="K96" s="71"/>
      <c r="L96" s="127"/>
      <c r="M96" s="138" t="n">
        <f aca="false">IF(ISERROR(MATCH(C96,$C92:$C93,0)),IF(ISERROR(MATCH(C96,$D92:$D93,0)),IF(ISERROR(MATCH(LOOKUP(C96,$F95:$J95,$F93:$J93),$C92:$C93,0)),INDEX($N92:$N93,MATCH(LOOKUP(C96,$F95:$J95,$F93:$J93),$D92:$D93,0),1),INDEX($M92:$M93,MATCH(LOOKUP(C96,$F95:$J95,$F93:$J93),$C92:$C93,0),1)),INDEX($N92:$N93,MATCH(C96,$D92:$D93,0),1)),INDEX($M92:$M93,MATCH(C96,$C92:$C93,0),1))</f>
        <v>4</v>
      </c>
      <c r="N96" s="139" t="n">
        <f aca="false">IF(ISERROR(MATCH($D96,$C92:$C93,0)),IF(ISERROR(MATCH($D96,$D92:$D93,0)),IF(ISERROR(MATCH(LOOKUP($D96,$F95:$J95,$F93:$J93),$C92:$C93,0)),INDEX($N92:$N93,MATCH(LOOKUP($D96,$F95:$J95,$F93:$J93),$D92:$D93,0),1),INDEX($M92:$M93,MATCH(LOOKUP($D95,$F95:$J96,$F93:$J93),$C92:$C93,0),1)),INDEX($N92:$N93,MATCH(D96,$D92:$D93,0),1)),INDEX($M92:$M93,MATCH(D96,$C92:$C93,0),1))</f>
        <v>5</v>
      </c>
      <c r="O96" s="132" t="str">
        <f aca="false">IF(ISBLANK('RR Retour'!$K35),"",IF('RR Retour'!$K35="B",$C96,$D96))</f>
        <v/>
      </c>
      <c r="P96" s="133" t="n">
        <v>2</v>
      </c>
      <c r="Q96" s="127" t="n">
        <f aca="false">B96</f>
        <v>25</v>
      </c>
      <c r="R96" s="71"/>
      <c r="S96" s="134" t="str">
        <f aca="false">CONCATENATE(ADDRESS(C96+3,D96+14,4)," ",ADDRESS(D96+3,C96+14,4))</f>
        <v>Q8 S6</v>
      </c>
      <c r="T96" s="135"/>
      <c r="U96" s="71"/>
      <c r="V96" s="71"/>
      <c r="W96" s="71"/>
      <c r="X96" s="71"/>
      <c r="Y96" s="71"/>
      <c r="Z96" s="71"/>
      <c r="AA96" s="71"/>
      <c r="AB96" s="71"/>
    </row>
    <row r="97" customFormat="false" ht="15" hidden="false" customHeight="true" outlineLevel="0" collapsed="false">
      <c r="B97" s="127"/>
      <c r="C97" s="128"/>
      <c r="D97" s="128"/>
      <c r="E97" s="71" t="n">
        <f aca="false">COUNT(F96:J96)</f>
        <v>0</v>
      </c>
      <c r="F97" s="71"/>
      <c r="G97" s="71"/>
      <c r="H97" s="71"/>
      <c r="I97" s="71"/>
      <c r="J97" s="71"/>
      <c r="K97" s="71"/>
      <c r="L97" s="127"/>
      <c r="M97" s="136"/>
      <c r="N97" s="137"/>
      <c r="O97" s="132"/>
      <c r="P97" s="133"/>
      <c r="Q97" s="127"/>
      <c r="R97" s="71"/>
      <c r="S97" s="134"/>
      <c r="T97" s="135"/>
      <c r="U97" s="71"/>
      <c r="V97" s="71"/>
      <c r="W97" s="71"/>
      <c r="X97" s="71"/>
      <c r="Y97" s="71"/>
      <c r="Z97" s="71"/>
      <c r="AA97" s="71"/>
      <c r="AB97" s="71"/>
    </row>
    <row r="98" customFormat="false" ht="15" hidden="false" customHeight="true" outlineLevel="0" collapsed="false">
      <c r="B98" s="127" t="n">
        <f aca="false">B95+1</f>
        <v>26</v>
      </c>
      <c r="C98" s="128" t="n">
        <v>3</v>
      </c>
      <c r="D98" s="128" t="n">
        <v>8</v>
      </c>
      <c r="E98" s="71" t="s">
        <v>41</v>
      </c>
      <c r="F98" s="71"/>
      <c r="G98" s="71"/>
      <c r="H98" s="71"/>
      <c r="I98" s="71"/>
      <c r="J98" s="71"/>
      <c r="K98" s="71"/>
      <c r="L98" s="127" t="n">
        <f aca="false">B98</f>
        <v>26</v>
      </c>
      <c r="M98" s="138" t="n">
        <f aca="false">IF(ISERROR(MATCH(C98,$C95:$C96,0)),IF(ISERROR(MATCH(C98,$D95:$D96,0)),IF(ISERROR(MATCH(LOOKUP(C98,$F98:$J98,$F96:$J96),$C95:$C96,0)),INDEX($N95:$N96,MATCH(LOOKUP(C98,$F98:$J98,$F96:$J96),$D95:$D96,0),1),INDEX($M95:$M96,MATCH(LOOKUP(C98,$F98:$J98,$F96:$J96),$C95:$C96,0),1)),INDEX($N95:$N96,MATCH(C98,$D95:$D96,0),1)),INDEX($M95:$M96,MATCH(C98,$C95:$C96,0),1))</f>
        <v>5</v>
      </c>
      <c r="N98" s="139" t="n">
        <f aca="false">IF(ISERROR(MATCH(D98,$C95:$C96,0)),IF(ISERROR(MATCH(D98,$D95:$D96,0)),IF(ISERROR(MATCH(LOOKUP(D98,$F98:$J98,$F96:$J96),$C95:$C96,0)),INDEX($N95:$N96,MATCH(LOOKUP(D98,$F98:$J98,$F96:$J96),$D95:$D96,0),1),INDEX($M95:$M96,MATCH(LOOKUP(D98,$F98:$J98,$F96:$J96),$C95:$C96,0),1)),INDEX($N95:$N96,MATCH(D98,$D95:$D96,0),1)),INDEX($M95:$M96,MATCH(D98,$C95:$C96,0),1))</f>
        <v>1</v>
      </c>
      <c r="O98" s="132" t="str">
        <f aca="false">IF(ISBLANK('RR Retour'!$K37),"",IF('RR Retour'!$K37="B",$C98,$D98))</f>
        <v/>
      </c>
      <c r="P98" s="133" t="n">
        <v>1</v>
      </c>
      <c r="Q98" s="127" t="n">
        <f aca="false">B98</f>
        <v>26</v>
      </c>
      <c r="R98" s="71"/>
      <c r="S98" s="134" t="str">
        <f aca="false">CONCATENATE(ADDRESS(C98+3,D98+14,4)," ",ADDRESS(D98+3,C98+14,4))</f>
        <v>V6 Q11</v>
      </c>
      <c r="T98" s="71"/>
      <c r="U98" s="71"/>
      <c r="V98" s="71"/>
      <c r="W98" s="71"/>
      <c r="X98" s="71"/>
      <c r="Y98" s="71"/>
      <c r="Z98" s="71"/>
      <c r="AA98" s="71"/>
      <c r="AB98" s="71"/>
    </row>
    <row r="99" customFormat="false" ht="15" hidden="false" customHeight="true" outlineLevel="0" collapsed="false">
      <c r="B99" s="127" t="n">
        <f aca="false">B98</f>
        <v>26</v>
      </c>
      <c r="C99" s="128" t="n">
        <v>5</v>
      </c>
      <c r="D99" s="128" t="n">
        <v>2</v>
      </c>
      <c r="E99" s="72" t="s">
        <v>42</v>
      </c>
      <c r="F99" s="71" t="n">
        <v>8</v>
      </c>
      <c r="G99" s="71" t="n">
        <v>5</v>
      </c>
      <c r="H99" s="71"/>
      <c r="I99" s="71"/>
      <c r="J99" s="71"/>
      <c r="K99" s="71"/>
      <c r="L99" s="127"/>
      <c r="M99" s="138" t="n">
        <f aca="false">IF(ISERROR(MATCH(C99,$C95:$C96,0)),IF(ISERROR(MATCH(C99,$D95:$D96,0)),IF(ISERROR(MATCH(LOOKUP(C99,$F98:$J98,$F96:$J96),$C95:$C96,0)),INDEX($N95:$N96,MATCH(LOOKUP(C99,$F98:$J98,$F96:$J96),$D95:$D96,0),1),INDEX($M95:$M96,MATCH(LOOKUP(C99,$F98:$J98,$F96:$J96),$C95:$C96,0),1)),INDEX($N95:$N96,MATCH(C99,$D95:$D96,0),1)),INDEX($M95:$M96,MATCH(C99,$C95:$C96,0),1))</f>
        <v>4</v>
      </c>
      <c r="N99" s="139" t="n">
        <f aca="false">IF(ISERROR(MATCH($D99,$C95:$C96,0)),IF(ISERROR(MATCH($D99,$D95:$D96,0)),IF(ISERROR(MATCH(LOOKUP($D99,$F98:$J98,$F96:$J96),$C95:$C96,0)),INDEX($N95:$N96,MATCH(LOOKUP($D99,$F98:$J98,$F96:$J96),$D95:$D96,0),1),INDEX($M95:$M96,MATCH(LOOKUP($D98,$F98:$J99,$F96:$J96),$C95:$C96,0),1)),INDEX($N95:$N96,MATCH(D99,$D95:$D96,0),1)),INDEX($M95:$M96,MATCH(D99,$C95:$C96,0),1))</f>
        <v>8</v>
      </c>
      <c r="O99" s="132" t="str">
        <f aca="false">IF(ISBLANK('RR Retour'!$K38),"",IF('RR Retour'!$K38="B",$C99,$D99))</f>
        <v/>
      </c>
      <c r="P99" s="133" t="n">
        <v>2</v>
      </c>
      <c r="Q99" s="127" t="n">
        <f aca="false">B99</f>
        <v>26</v>
      </c>
      <c r="R99" s="71"/>
      <c r="S99" s="134" t="str">
        <f aca="false">CONCATENATE(ADDRESS(C99+3,D99+14,4)," ",ADDRESS(D99+3,C99+14,4))</f>
        <v>P8 S5</v>
      </c>
      <c r="T99" s="135"/>
      <c r="U99" s="71"/>
      <c r="V99" s="71"/>
      <c r="W99" s="71"/>
      <c r="X99" s="71"/>
      <c r="Y99" s="71"/>
      <c r="Z99" s="71"/>
      <c r="AA99" s="71"/>
      <c r="AB99" s="71"/>
    </row>
    <row r="100" customFormat="false" ht="15" hidden="false" customHeight="true" outlineLevel="0" collapsed="false">
      <c r="B100" s="127"/>
      <c r="C100" s="128"/>
      <c r="D100" s="128"/>
      <c r="E100" s="71" t="n">
        <f aca="false">COUNT(F99:J99)</f>
        <v>2</v>
      </c>
      <c r="F100" s="71"/>
      <c r="G100" s="71"/>
      <c r="H100" s="71"/>
      <c r="I100" s="127"/>
      <c r="J100" s="127"/>
      <c r="K100" s="127"/>
      <c r="L100" s="127"/>
      <c r="M100" s="140"/>
      <c r="N100" s="141"/>
      <c r="O100" s="132"/>
      <c r="P100" s="133"/>
      <c r="Q100" s="127"/>
      <c r="R100" s="71"/>
      <c r="S100" s="134"/>
      <c r="T100" s="135"/>
      <c r="U100" s="71"/>
      <c r="V100" s="71"/>
      <c r="W100" s="71"/>
      <c r="X100" s="71"/>
      <c r="Y100" s="71"/>
      <c r="Z100" s="71"/>
      <c r="AA100" s="71"/>
      <c r="AB100" s="71"/>
    </row>
    <row r="101" customFormat="false" ht="15" hidden="false" customHeight="true" outlineLevel="0" collapsed="false">
      <c r="B101" s="127" t="n">
        <f aca="false">B98+1</f>
        <v>27</v>
      </c>
      <c r="C101" s="128" t="n">
        <v>3</v>
      </c>
      <c r="D101" s="128" t="n">
        <v>1</v>
      </c>
      <c r="E101" s="71" t="s">
        <v>41</v>
      </c>
      <c r="F101" s="71" t="n">
        <v>1</v>
      </c>
      <c r="G101" s="71" t="n">
        <v>4</v>
      </c>
      <c r="H101" s="71"/>
      <c r="I101" s="127"/>
      <c r="J101" s="127"/>
      <c r="K101" s="127"/>
      <c r="L101" s="127" t="n">
        <f aca="false">B101</f>
        <v>27</v>
      </c>
      <c r="M101" s="138" t="n">
        <f aca="false">IF(ISERROR(MATCH(C101,$C98:$C99,0)),IF(ISERROR(MATCH(C101,$D98:$D99,0)),IF(ISERROR(MATCH(LOOKUP(C101,$F101:$J101,$F99:$J99),$C98:$C99,0)),INDEX($N98:$N99,MATCH(LOOKUP(C101,$F101:$J101,$F99:$J99),$D98:$D99,0),1),INDEX($M98:$M99,MATCH(LOOKUP(C101,$F101:$J101,$F99:$J99),$C98:$C99,0),1)),INDEX($N98:$N99,MATCH(C101,$D98:$D99,0),1)),INDEX($M98:$M99,MATCH(C101,$C98:$C99,0),1))</f>
        <v>5</v>
      </c>
      <c r="N101" s="139" t="n">
        <f aca="false">IF(ISERROR(MATCH(D101,$C98:$C99,0)),IF(ISERROR(MATCH(D101,$D98:$D99,0)),IF(ISERROR(MATCH(LOOKUP(D101,$F101:$J101,$F99:$J99),$C98:$C99,0)),INDEX($N98:$N99,MATCH(LOOKUP(D101,$F101:$J101,$F99:$J99),$D98:$D99,0),1),INDEX($M98:$M99,MATCH(LOOKUP(D101,$F101:$J101,$F99:$J99),$C98:$C99,0),1)),INDEX($N98:$N99,MATCH(D101,$D98:$D99,0),1)),INDEX($M98:$M99,MATCH(D101,$C98:$C99,0),1))</f>
        <v>1</v>
      </c>
      <c r="O101" s="132" t="str">
        <f aca="false">IF(ISBLANK('RR Retour'!$K40),"",IF('RR Retour'!$K40="B",$C101,$D101))</f>
        <v/>
      </c>
      <c r="P101" s="133" t="n">
        <v>1</v>
      </c>
      <c r="Q101" s="127" t="n">
        <f aca="false">B101</f>
        <v>27</v>
      </c>
      <c r="R101" s="71"/>
      <c r="S101" s="134" t="str">
        <f aca="false">CONCATENATE(ADDRESS(C101+3,D101+14,4)," ",ADDRESS(D101+3,C101+14,4))</f>
        <v>O6 Q4</v>
      </c>
      <c r="T101" s="135"/>
      <c r="U101" s="71"/>
      <c r="V101" s="71"/>
      <c r="W101" s="71"/>
      <c r="X101" s="71"/>
      <c r="Y101" s="71"/>
      <c r="Z101" s="71"/>
      <c r="AA101" s="71"/>
      <c r="AB101" s="71"/>
    </row>
    <row r="102" customFormat="false" ht="15" hidden="false" customHeight="true" outlineLevel="0" collapsed="false">
      <c r="B102" s="127" t="n">
        <f aca="false">B101</f>
        <v>27</v>
      </c>
      <c r="C102" s="128" t="n">
        <v>4</v>
      </c>
      <c r="D102" s="128" t="n">
        <v>2</v>
      </c>
      <c r="E102" s="72" t="s">
        <v>42</v>
      </c>
      <c r="F102" s="127"/>
      <c r="G102" s="127"/>
      <c r="H102" s="127"/>
      <c r="I102" s="127"/>
      <c r="J102" s="127"/>
      <c r="K102" s="127"/>
      <c r="L102" s="127"/>
      <c r="M102" s="138" t="n">
        <f aca="false">IF(ISERROR(MATCH(C102,$C98:$C99,0)),IF(ISERROR(MATCH(C102,$D98:$D99,0)),IF(ISERROR(MATCH(LOOKUP(C102,$F101:$J101,$F99:$J99),$C98:$C99,0)),INDEX($N98:$N99,MATCH(LOOKUP(C102,$F101:$J101,$F99:$J99),$D98:$D99,0),1),INDEX($M98:$M99,MATCH(LOOKUP(C102,$F101:$J101,$F99:$J99),$C98:$C99,0),1)),INDEX($N98:$N99,MATCH(C102,$D98:$D99,0),1)),INDEX($M98:$M99,MATCH(C102,$C98:$C99,0),1))</f>
        <v>4</v>
      </c>
      <c r="N102" s="139" t="n">
        <f aca="false">IF(ISERROR(MATCH($D102,$C98:$C99,0)),IF(ISERROR(MATCH($D102,$D98:$D99,0)),IF(ISERROR(MATCH(LOOKUP($D102,$F101:$J101,$F99:$J99),$C98:$C99,0)),INDEX($N98:$N99,MATCH(LOOKUP($D102,$F101:$J101,$F99:$J99),$D98:$D99,0),1),INDEX($M98:$M99,MATCH(LOOKUP($D101,$F101:$J102,$F99:$J99),$C98:$C99,0),1)),INDEX($N98:$N99,MATCH(D102,$D98:$D99,0),1)),INDEX($M98:$M99,MATCH(D102,$C98:$C99,0),1))</f>
        <v>8</v>
      </c>
      <c r="O102" s="132" t="str">
        <f aca="false">IF(ISBLANK('RR Retour'!$K41),"",IF('RR Retour'!$K41="B",$C102,$D102))</f>
        <v/>
      </c>
      <c r="P102" s="133" t="n">
        <v>2</v>
      </c>
      <c r="Q102" s="127" t="n">
        <f aca="false">B102</f>
        <v>27</v>
      </c>
      <c r="R102" s="71"/>
      <c r="S102" s="134" t="str">
        <f aca="false">CONCATENATE(ADDRESS(C102+3,D102+14,4)," ",ADDRESS(D102+3,C102+14,4))</f>
        <v>P7 R5</v>
      </c>
      <c r="T102" s="71"/>
      <c r="U102" s="71"/>
      <c r="V102" s="71"/>
      <c r="W102" s="71"/>
      <c r="X102" s="71"/>
      <c r="Y102" s="71"/>
      <c r="Z102" s="71"/>
      <c r="AA102" s="71"/>
      <c r="AB102" s="71"/>
    </row>
    <row r="103" customFormat="false" ht="15" hidden="false" customHeight="true" outlineLevel="0" collapsed="false">
      <c r="B103" s="127"/>
      <c r="C103" s="128"/>
      <c r="D103" s="128"/>
      <c r="E103" s="71" t="n">
        <f aca="false">COUNT(F102:J102)</f>
        <v>0</v>
      </c>
      <c r="F103" s="127"/>
      <c r="G103" s="127"/>
      <c r="H103" s="127"/>
      <c r="I103" s="127"/>
      <c r="J103" s="127"/>
      <c r="K103" s="127"/>
      <c r="L103" s="127"/>
      <c r="M103" s="140"/>
      <c r="N103" s="141"/>
      <c r="O103" s="132"/>
      <c r="P103" s="133"/>
      <c r="Q103" s="127"/>
      <c r="R103" s="71"/>
      <c r="S103" s="134"/>
      <c r="T103" s="135"/>
      <c r="U103" s="71"/>
      <c r="V103" s="71"/>
      <c r="W103" s="71"/>
      <c r="X103" s="71"/>
      <c r="Y103" s="71"/>
      <c r="Z103" s="71"/>
      <c r="AA103" s="71"/>
      <c r="AB103" s="71"/>
    </row>
    <row r="104" customFormat="false" ht="15" hidden="false" customHeight="true" outlineLevel="0" collapsed="false">
      <c r="B104" s="127" t="n">
        <f aca="false">B101+1</f>
        <v>28</v>
      </c>
      <c r="C104" s="128" t="n">
        <v>4</v>
      </c>
      <c r="D104" s="128" t="n">
        <v>3</v>
      </c>
      <c r="E104" s="71" t="s">
        <v>41</v>
      </c>
      <c r="F104" s="127"/>
      <c r="G104" s="127"/>
      <c r="H104" s="127"/>
      <c r="I104" s="127"/>
      <c r="J104" s="127"/>
      <c r="K104" s="127"/>
      <c r="L104" s="127" t="n">
        <f aca="false">B104</f>
        <v>28</v>
      </c>
      <c r="M104" s="138" t="n">
        <f aca="false">IF(ISERROR(MATCH(C104,$C101:$C102,0)),IF(ISERROR(MATCH(C104,$D101:$D102,0)),IF(ISERROR(MATCH(LOOKUP(C104,$F104:$J104,$F102:$J102),$C101:$C102,0)),INDEX($N101:$N102,MATCH(LOOKUP(C104,$F104:$J104,$F102:$J102),$D101:$D102,0),1),INDEX($M101:$M102,MATCH(LOOKUP(C104,$F104:$J104,$F102:$J102),$C101:$C102,0),1)),INDEX($N101:$N102,MATCH(C104,$D101:$D102,0),1)),INDEX($M101:$M102,MATCH(C104,$C101:$C102,0),1))</f>
        <v>4</v>
      </c>
      <c r="N104" s="139" t="n">
        <f aca="false">IF(ISERROR(MATCH(D104,$C101:$C102,0)),IF(ISERROR(MATCH(D104,$D101:$D102,0)),IF(ISERROR(MATCH(LOOKUP(D104,$F104:$J104,$F102:$J102),$C101:$C102,0)),INDEX($N101:$N102,MATCH(LOOKUP(D104,$F104:$J104,$F102:$J102),$D101:$D102,0),1),INDEX($M101:$M102,MATCH(LOOKUP(D104,$F104:$J104,$F102:$J102),$C101:$C102,0),1)),INDEX($N101:$N102,MATCH(D104,$D101:$D102,0),1)),INDEX($M101:$M102,MATCH(D104,$C101:$C102,0),1))</f>
        <v>5</v>
      </c>
      <c r="O104" s="132" t="str">
        <f aca="false">IF(ISBLANK('RR Retour'!$K43),"",IF('RR Retour'!$K43="B",$C104,$D104))</f>
        <v/>
      </c>
      <c r="P104" s="133" t="n">
        <v>1</v>
      </c>
      <c r="Q104" s="127" t="n">
        <f aca="false">B104</f>
        <v>28</v>
      </c>
      <c r="R104" s="71"/>
      <c r="S104" s="134" t="str">
        <f aca="false">CONCATENATE(ADDRESS(C104+3,D104+14,4)," ",ADDRESS(D104+3,C104+14,4))</f>
        <v>Q7 R6</v>
      </c>
      <c r="T104" s="135"/>
      <c r="U104" s="71"/>
      <c r="V104" s="71"/>
      <c r="W104" s="71"/>
      <c r="X104" s="71"/>
      <c r="Y104" s="71"/>
      <c r="Z104" s="71"/>
      <c r="AA104" s="71"/>
      <c r="AB104" s="71"/>
    </row>
    <row r="105" customFormat="false" ht="15" hidden="false" customHeight="true" outlineLevel="0" collapsed="false">
      <c r="B105" s="127" t="n">
        <f aca="false">B104</f>
        <v>28</v>
      </c>
      <c r="C105" s="128" t="n">
        <v>2</v>
      </c>
      <c r="D105" s="128" t="n">
        <v>1</v>
      </c>
      <c r="E105" s="72"/>
      <c r="F105" s="127"/>
      <c r="G105" s="127"/>
      <c r="H105" s="127"/>
      <c r="I105" s="127"/>
      <c r="J105" s="127"/>
      <c r="K105" s="127"/>
      <c r="L105" s="127"/>
      <c r="M105" s="138" t="n">
        <f aca="false">IF(ISERROR(MATCH(C105,$C101:$C102,0)),IF(ISERROR(MATCH(C105,$D101:$D102,0)),IF(ISERROR(MATCH(LOOKUP(C105,$F104:$J104,$F102:$J102),$C101:$C102,0)),INDEX($N101:$N102,MATCH(LOOKUP(C105,$F104:$J104,$F102:$J102),$D101:$D102,0),1),INDEX($M101:$M102,MATCH(LOOKUP(C105,$F104:$J104,$F102:$J102),$C101:$C102,0),1)),INDEX($N101:$N102,MATCH(C105,$D101:$D102,0),1)),INDEX($M101:$M102,MATCH(C105,$C101:$C102,0),1))</f>
        <v>8</v>
      </c>
      <c r="N105" s="139" t="n">
        <f aca="false">IF(ISERROR(MATCH($D105,$C101:$C102,0)),IF(ISERROR(MATCH($D105,$D101:$D102,0)),IF(ISERROR(MATCH(LOOKUP($D105,$F104:$J104,$F102:$J102),$C101:$C102,0)),INDEX($N101:$N102,MATCH(LOOKUP($D105,$F104:$J104,$F102:$J102),$D101:$D102,0),1),INDEX($M101:$M102,MATCH(LOOKUP($D104,$F104:$J105,$F102:$J102),$C101:$C102,0),1)),INDEX($N101:$N102,MATCH(D105,$D101:$D102,0),1)),INDEX($M101:$M102,MATCH(D105,$C101:$C102,0),1))</f>
        <v>1</v>
      </c>
      <c r="O105" s="132" t="str">
        <f aca="false">IF(ISBLANK('RR Retour'!$K44),"",IF('RR Retour'!$K44="B",$C105,$D105))</f>
        <v/>
      </c>
      <c r="P105" s="133" t="n">
        <v>2</v>
      </c>
      <c r="Q105" s="127" t="n">
        <f aca="false">B105</f>
        <v>28</v>
      </c>
      <c r="R105" s="71"/>
      <c r="S105" s="134" t="str">
        <f aca="false">CONCATENATE(ADDRESS(C105+3,D105+14,4)," ",ADDRESS(D105+3,C105+14,4))</f>
        <v>O5 P4</v>
      </c>
      <c r="T105" s="71"/>
      <c r="U105" s="71"/>
      <c r="V105" s="71"/>
      <c r="W105" s="71"/>
      <c r="X105" s="71"/>
      <c r="Y105" s="71"/>
      <c r="Z105" s="71"/>
      <c r="AA105" s="71"/>
      <c r="AB105" s="71"/>
    </row>
    <row r="106" customFormat="false" ht="15" hidden="false" customHeight="true" outlineLevel="0" collapsed="false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144"/>
      <c r="N106" s="145"/>
      <c r="O106" s="146"/>
      <c r="P106" s="147"/>
      <c r="Q106" s="71"/>
      <c r="R106" s="71"/>
      <c r="S106" s="148"/>
      <c r="T106" s="71"/>
      <c r="U106" s="71"/>
      <c r="V106" s="71"/>
      <c r="W106" s="71"/>
      <c r="X106" s="71"/>
      <c r="Y106" s="71"/>
      <c r="Z106" s="71"/>
      <c r="AA106" s="71"/>
      <c r="AB106" s="71"/>
    </row>
    <row r="107" customFormat="false" ht="15" hidden="false" customHeight="true" outlineLevel="0" collapsed="false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</row>
    <row r="108" customFormat="false" ht="15.6" hidden="false" customHeight="true" outlineLevel="0" collapsed="false">
      <c r="B108" s="149"/>
      <c r="C108" s="149"/>
      <c r="D108" s="149"/>
      <c r="E108" s="149"/>
      <c r="F108" s="149"/>
      <c r="G108" s="149"/>
      <c r="H108" s="149"/>
      <c r="I108" s="71"/>
      <c r="J108" s="71"/>
      <c r="K108" s="71"/>
      <c r="L108" s="71"/>
      <c r="M108" s="71"/>
      <c r="N108" s="71"/>
      <c r="O108" s="149"/>
      <c r="P108" s="149"/>
      <c r="Q108" s="149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</row>
    <row r="109" customFormat="false" ht="26.1" hidden="false" customHeight="true" outlineLevel="0" collapsed="false">
      <c r="B109" s="38" t="s">
        <v>44</v>
      </c>
      <c r="C109" s="38"/>
      <c r="D109" s="38"/>
      <c r="E109" s="38" t="s">
        <v>45</v>
      </c>
      <c r="F109" s="38"/>
      <c r="G109" s="38"/>
      <c r="H109" s="38"/>
      <c r="I109" s="147"/>
      <c r="J109" s="71"/>
      <c r="K109" s="71"/>
      <c r="L109" s="71"/>
      <c r="M109" s="71"/>
      <c r="N109" s="150"/>
      <c r="O109" s="38" t="s">
        <v>46</v>
      </c>
      <c r="P109" s="38"/>
      <c r="Q109" s="38"/>
      <c r="R109" s="147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</row>
    <row r="110" customFormat="false" ht="15.6" hidden="false" customHeight="true" outlineLevel="0" collapsed="false">
      <c r="B110" s="151" t="n">
        <v>8</v>
      </c>
      <c r="C110" s="151"/>
      <c r="D110" s="151"/>
      <c r="E110" s="152" t="n">
        <f aca="false">SUM($E$23:$E$106)</f>
        <v>26</v>
      </c>
      <c r="F110" s="152"/>
      <c r="G110" s="152"/>
      <c r="H110" s="152"/>
      <c r="I110" s="147"/>
      <c r="J110" s="71"/>
      <c r="K110" s="71"/>
      <c r="L110" s="71"/>
      <c r="M110" s="71"/>
      <c r="N110" s="150"/>
      <c r="O110" s="151" t="n">
        <f aca="false">COUNT($O$23:$O$106)</f>
        <v>0</v>
      </c>
      <c r="P110" s="151"/>
      <c r="Q110" s="151"/>
      <c r="R110" s="147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</row>
    <row r="111" customFormat="false" ht="15.6" hidden="false" customHeight="true" outlineLevel="0" collapsed="false">
      <c r="B111" s="153"/>
      <c r="C111" s="154" t="n">
        <v>1</v>
      </c>
      <c r="D111" s="154" t="n">
        <v>2</v>
      </c>
      <c r="E111" s="154" t="n">
        <v>3</v>
      </c>
      <c r="F111" s="154" t="n">
        <v>4</v>
      </c>
      <c r="G111" s="154" t="n">
        <v>5</v>
      </c>
      <c r="H111" s="154" t="n">
        <v>6</v>
      </c>
      <c r="I111" s="155" t="n">
        <v>7</v>
      </c>
      <c r="J111" s="155" t="n">
        <v>8</v>
      </c>
      <c r="K111" s="155"/>
      <c r="L111" s="155"/>
      <c r="M111" s="155"/>
      <c r="N111" s="155"/>
      <c r="O111" s="153" t="s">
        <v>47</v>
      </c>
      <c r="P111" s="153" t="n">
        <f aca="false">B110*(B110-1)</f>
        <v>56</v>
      </c>
      <c r="Q111" s="153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</row>
    <row r="112" customFormat="false" ht="15" hidden="false" customHeight="true" outlineLevel="0" collapsed="false">
      <c r="B112" s="155" t="n">
        <v>1</v>
      </c>
      <c r="C112" s="156" t="n">
        <v>42124</v>
      </c>
      <c r="D112" s="54"/>
      <c r="E112" s="54"/>
      <c r="F112" s="156" t="n">
        <v>42219</v>
      </c>
      <c r="G112" s="157" t="n">
        <v>42124</v>
      </c>
      <c r="H112" s="54"/>
      <c r="I112" s="54"/>
      <c r="J112" s="157" t="n">
        <v>42219</v>
      </c>
      <c r="K112" s="155"/>
      <c r="L112" s="155"/>
      <c r="M112" s="155"/>
      <c r="N112" s="155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customFormat="false" ht="15" hidden="false" customHeight="true" outlineLevel="0" collapsed="false">
      <c r="B113" s="155" t="n">
        <v>2</v>
      </c>
      <c r="C113" s="156" t="n">
        <v>42094</v>
      </c>
      <c r="D113" s="54"/>
      <c r="E113" s="54"/>
      <c r="F113" s="157" t="n">
        <v>42094</v>
      </c>
      <c r="G113" s="156" t="n">
        <v>42220</v>
      </c>
      <c r="H113" s="54"/>
      <c r="I113" s="54"/>
      <c r="J113" s="157" t="n">
        <v>42220</v>
      </c>
      <c r="K113" s="155"/>
      <c r="L113" s="155"/>
      <c r="M113" s="155"/>
      <c r="N113" s="155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customFormat="false" ht="15" hidden="false" customHeight="true" outlineLevel="0" collapsed="false">
      <c r="B114" s="155" t="n">
        <v>3</v>
      </c>
      <c r="C114" s="157" t="n">
        <v>42011</v>
      </c>
      <c r="D114" s="54"/>
      <c r="E114" s="54"/>
      <c r="F114" s="158" t="n">
        <v>42127</v>
      </c>
      <c r="G114" s="159" t="n">
        <v>42127</v>
      </c>
      <c r="H114" s="54"/>
      <c r="I114" s="54"/>
      <c r="J114" s="156" t="n">
        <v>42011</v>
      </c>
      <c r="K114" s="155"/>
      <c r="L114" s="155"/>
      <c r="M114" s="155"/>
      <c r="N114" s="155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</row>
    <row r="115" customFormat="false" ht="15" hidden="false" customHeight="true" outlineLevel="0" collapsed="false">
      <c r="B115" s="155" t="n">
        <v>4</v>
      </c>
      <c r="C115" s="54"/>
      <c r="D115" s="157" t="n">
        <v>42041</v>
      </c>
      <c r="E115" s="156" t="n">
        <v>42157</v>
      </c>
      <c r="F115" s="54"/>
      <c r="G115" s="54"/>
      <c r="H115" s="157" t="n">
        <v>42157</v>
      </c>
      <c r="I115" s="156" t="n">
        <v>42041</v>
      </c>
      <c r="J115" s="54"/>
      <c r="K115" s="155"/>
      <c r="L115" s="155"/>
      <c r="M115" s="155"/>
      <c r="N115" s="155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</row>
    <row r="116" customFormat="false" ht="15" hidden="false" customHeight="true" outlineLevel="0" collapsed="false">
      <c r="B116" s="155" t="n">
        <v>5</v>
      </c>
      <c r="C116" s="54"/>
      <c r="D116" s="156" t="n">
        <v>42156</v>
      </c>
      <c r="E116" s="156" t="n">
        <v>42187</v>
      </c>
      <c r="F116" s="54"/>
      <c r="G116" s="54"/>
      <c r="H116" s="157" t="n">
        <v>42156</v>
      </c>
      <c r="I116" s="157" t="n">
        <v>42187</v>
      </c>
      <c r="J116" s="54"/>
      <c r="K116" s="155"/>
      <c r="L116" s="155"/>
      <c r="M116" s="155"/>
      <c r="N116" s="155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</row>
    <row r="117" customFormat="false" ht="15" hidden="false" customHeight="true" outlineLevel="0" collapsed="false">
      <c r="B117" s="155" t="n">
        <v>6</v>
      </c>
      <c r="C117" s="54"/>
      <c r="D117" s="158" t="n">
        <v>42064</v>
      </c>
      <c r="E117" s="159" t="n">
        <v>42064</v>
      </c>
      <c r="F117" s="54"/>
      <c r="G117" s="54"/>
      <c r="H117" s="158" t="n">
        <v>42190</v>
      </c>
      <c r="I117" s="159" t="n">
        <v>42190</v>
      </c>
      <c r="J117" s="54"/>
      <c r="K117" s="155"/>
      <c r="L117" s="155"/>
      <c r="M117" s="155"/>
      <c r="N117" s="155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</row>
    <row r="118" customFormat="false" ht="15" hidden="false" customHeight="true" outlineLevel="0" collapsed="false">
      <c r="B118" s="155" t="n">
        <v>7</v>
      </c>
      <c r="C118" s="157" t="n">
        <v>42010</v>
      </c>
      <c r="D118" s="54"/>
      <c r="E118" s="54"/>
      <c r="F118" s="156" t="n">
        <v>42158</v>
      </c>
      <c r="G118" s="54"/>
      <c r="H118" s="157" t="n">
        <v>42158</v>
      </c>
      <c r="I118" s="156" t="n">
        <v>42010</v>
      </c>
      <c r="J118" s="54"/>
      <c r="K118" s="155"/>
      <c r="L118" s="155"/>
      <c r="M118" s="155"/>
      <c r="N118" s="155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customFormat="false" ht="15" hidden="false" customHeight="true" outlineLevel="0" collapsed="false">
      <c r="B119" s="155" t="n">
        <v>8</v>
      </c>
      <c r="C119" s="157" t="n">
        <v>42009</v>
      </c>
      <c r="D119" s="54"/>
      <c r="E119" s="54"/>
      <c r="F119" s="156" t="n">
        <v>42188</v>
      </c>
      <c r="G119" s="54"/>
      <c r="H119" s="156" t="n">
        <v>42009</v>
      </c>
      <c r="I119" s="157" t="n">
        <v>42188</v>
      </c>
      <c r="J119" s="54"/>
      <c r="K119" s="155"/>
      <c r="L119" s="155"/>
      <c r="M119" s="155"/>
      <c r="N119" s="155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</row>
    <row r="120" customFormat="false" ht="15" hidden="false" customHeight="true" outlineLevel="0" collapsed="false">
      <c r="B120" s="155" t="n">
        <v>9</v>
      </c>
      <c r="C120" s="54"/>
      <c r="D120" s="54"/>
      <c r="E120" s="54"/>
      <c r="F120" s="54"/>
      <c r="G120" s="156" t="n">
        <v>42189</v>
      </c>
      <c r="H120" s="156" t="n">
        <v>42221</v>
      </c>
      <c r="I120" s="157" t="n">
        <v>42189</v>
      </c>
      <c r="J120" s="157" t="n">
        <v>42221</v>
      </c>
      <c r="K120" s="155"/>
      <c r="L120" s="155"/>
      <c r="M120" s="155"/>
      <c r="N120" s="155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</row>
    <row r="121" customFormat="false" ht="15" hidden="false" customHeight="true" outlineLevel="0" collapsed="false">
      <c r="B121" s="155" t="n">
        <v>10</v>
      </c>
      <c r="C121" s="54"/>
      <c r="D121" s="54"/>
      <c r="E121" s="54"/>
      <c r="F121" s="54"/>
      <c r="G121" s="158" t="n">
        <v>42159</v>
      </c>
      <c r="H121" s="159" t="n">
        <v>42159</v>
      </c>
      <c r="I121" s="158" t="n">
        <v>42222</v>
      </c>
      <c r="J121" s="159" t="n">
        <v>42222</v>
      </c>
      <c r="K121" s="155"/>
      <c r="L121" s="155"/>
      <c r="M121" s="155"/>
      <c r="N121" s="155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</row>
    <row r="122" customFormat="false" ht="15" hidden="false" customHeight="true" outlineLevel="0" collapsed="false">
      <c r="B122" s="155" t="n">
        <v>11</v>
      </c>
      <c r="C122" s="54"/>
      <c r="D122" s="157" t="n">
        <v>42042</v>
      </c>
      <c r="E122" s="156" t="n">
        <v>42126</v>
      </c>
      <c r="F122" s="54"/>
      <c r="G122" s="157" t="n">
        <v>42126</v>
      </c>
      <c r="H122" s="54"/>
      <c r="I122" s="54"/>
      <c r="J122" s="156" t="n">
        <v>42042</v>
      </c>
      <c r="K122" s="155"/>
      <c r="L122" s="155"/>
      <c r="M122" s="155"/>
      <c r="N122" s="155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</row>
    <row r="123" customFormat="false" ht="15" hidden="false" customHeight="true" outlineLevel="0" collapsed="false">
      <c r="B123" s="155" t="n">
        <v>12</v>
      </c>
      <c r="C123" s="54"/>
      <c r="D123" s="156" t="n">
        <v>42125</v>
      </c>
      <c r="E123" s="157" t="n">
        <v>42070</v>
      </c>
      <c r="F123" s="54"/>
      <c r="G123" s="157" t="n">
        <v>42125</v>
      </c>
      <c r="H123" s="54"/>
      <c r="I123" s="54"/>
      <c r="J123" s="156" t="n">
        <v>42070</v>
      </c>
      <c r="K123" s="155"/>
      <c r="L123" s="155"/>
      <c r="M123" s="155"/>
      <c r="N123" s="155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</row>
    <row r="124" customFormat="false" ht="15" hidden="false" customHeight="true" outlineLevel="0" collapsed="false">
      <c r="B124" s="155" t="n">
        <v>13</v>
      </c>
      <c r="C124" s="156" t="n">
        <v>42063</v>
      </c>
      <c r="D124" s="156" t="n">
        <v>42095</v>
      </c>
      <c r="E124" s="157" t="n">
        <v>42063</v>
      </c>
      <c r="F124" s="157" t="n">
        <v>42095</v>
      </c>
      <c r="G124" s="54"/>
      <c r="H124" s="54"/>
      <c r="I124" s="54"/>
      <c r="J124" s="54"/>
      <c r="K124" s="155"/>
      <c r="L124" s="155"/>
      <c r="M124" s="155"/>
      <c r="N124" s="155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</row>
    <row r="125" customFormat="false" ht="15" hidden="false" customHeight="true" outlineLevel="0" collapsed="false">
      <c r="B125" s="155" t="n">
        <v>14</v>
      </c>
      <c r="C125" s="158" t="n">
        <v>42035</v>
      </c>
      <c r="D125" s="159" t="n">
        <v>42035</v>
      </c>
      <c r="E125" s="158" t="n">
        <v>42096</v>
      </c>
      <c r="F125" s="159" t="n">
        <v>42096</v>
      </c>
      <c r="G125" s="54"/>
      <c r="H125" s="54"/>
      <c r="I125" s="54"/>
      <c r="J125" s="54"/>
      <c r="K125" s="155"/>
      <c r="L125" s="155"/>
      <c r="M125" s="155"/>
      <c r="N125" s="155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</row>
    <row r="126" customFormat="false" ht="15" hidden="false" customHeight="true" outlineLevel="0" collapsed="false">
      <c r="B126" s="54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customFormat="false" ht="15" hidden="false" customHeight="true" outlineLevel="0" collapsed="false">
      <c r="B127" s="54"/>
      <c r="C127" s="155" t="n">
        <v>1</v>
      </c>
      <c r="D127" s="155" t="n">
        <v>2</v>
      </c>
      <c r="E127" s="155" t="n">
        <v>3</v>
      </c>
      <c r="F127" s="155" t="n">
        <v>4</v>
      </c>
      <c r="G127" s="155" t="n">
        <v>5</v>
      </c>
      <c r="H127" s="155" t="n">
        <v>6</v>
      </c>
      <c r="I127" s="155" t="n">
        <v>7</v>
      </c>
      <c r="J127" s="155" t="n">
        <v>8</v>
      </c>
      <c r="K127" s="155"/>
      <c r="L127" s="155"/>
      <c r="M127" s="155"/>
      <c r="N127" s="155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customFormat="false" ht="15" hidden="false" customHeight="true" outlineLevel="0" collapsed="false">
      <c r="B128" s="155" t="n">
        <v>15</v>
      </c>
      <c r="C128" s="157" t="s">
        <v>48</v>
      </c>
      <c r="D128" s="54"/>
      <c r="E128" s="54"/>
      <c r="F128" s="157" t="s">
        <v>49</v>
      </c>
      <c r="G128" s="156" t="s">
        <v>48</v>
      </c>
      <c r="H128" s="54"/>
      <c r="I128" s="54"/>
      <c r="J128" s="156" t="s">
        <v>49</v>
      </c>
      <c r="K128" s="155"/>
      <c r="L128" s="155"/>
      <c r="M128" s="155"/>
      <c r="N128" s="155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</row>
    <row r="129" customFormat="false" ht="15" hidden="false" customHeight="true" outlineLevel="0" collapsed="false">
      <c r="B129" s="155" t="n">
        <v>16</v>
      </c>
      <c r="C129" s="157" t="s">
        <v>50</v>
      </c>
      <c r="D129" s="54"/>
      <c r="E129" s="54"/>
      <c r="F129" s="156" t="s">
        <v>50</v>
      </c>
      <c r="G129" s="157" t="s">
        <v>51</v>
      </c>
      <c r="H129" s="54"/>
      <c r="I129" s="54"/>
      <c r="J129" s="156" t="s">
        <v>51</v>
      </c>
      <c r="K129" s="155"/>
      <c r="L129" s="155"/>
      <c r="M129" s="155"/>
      <c r="N129" s="155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</row>
    <row r="130" customFormat="false" ht="15" hidden="false" customHeight="true" outlineLevel="0" collapsed="false">
      <c r="B130" s="155" t="n">
        <v>17</v>
      </c>
      <c r="C130" s="156" t="s">
        <v>52</v>
      </c>
      <c r="D130" s="54"/>
      <c r="E130" s="54"/>
      <c r="F130" s="159" t="s">
        <v>53</v>
      </c>
      <c r="G130" s="158" t="s">
        <v>53</v>
      </c>
      <c r="H130" s="54"/>
      <c r="I130" s="54"/>
      <c r="J130" s="157" t="s">
        <v>52</v>
      </c>
      <c r="K130" s="155"/>
      <c r="L130" s="155"/>
      <c r="M130" s="155"/>
      <c r="N130" s="155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customFormat="false" ht="15" hidden="false" customHeight="true" outlineLevel="0" collapsed="false">
      <c r="B131" s="155" t="n">
        <v>18</v>
      </c>
      <c r="C131" s="54"/>
      <c r="D131" s="156" t="s">
        <v>54</v>
      </c>
      <c r="E131" s="157" t="s">
        <v>55</v>
      </c>
      <c r="F131" s="54"/>
      <c r="G131" s="54"/>
      <c r="H131" s="156" t="s">
        <v>55</v>
      </c>
      <c r="I131" s="157" t="s">
        <v>54</v>
      </c>
      <c r="J131" s="54"/>
      <c r="K131" s="155"/>
      <c r="L131" s="155"/>
      <c r="M131" s="155"/>
      <c r="N131" s="155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customFormat="false" ht="15" hidden="false" customHeight="true" outlineLevel="0" collapsed="false">
      <c r="B132" s="155" t="n">
        <v>19</v>
      </c>
      <c r="C132" s="54"/>
      <c r="D132" s="157" t="s">
        <v>56</v>
      </c>
      <c r="E132" s="157" t="s">
        <v>57</v>
      </c>
      <c r="F132" s="54"/>
      <c r="G132" s="54"/>
      <c r="H132" s="156" t="s">
        <v>56</v>
      </c>
      <c r="I132" s="156" t="s">
        <v>57</v>
      </c>
      <c r="J132" s="54"/>
      <c r="K132" s="155"/>
      <c r="L132" s="155"/>
      <c r="M132" s="155"/>
      <c r="N132" s="155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customFormat="false" ht="15" hidden="false" customHeight="true" outlineLevel="0" collapsed="false">
      <c r="B133" s="155" t="n">
        <v>20</v>
      </c>
      <c r="C133" s="54"/>
      <c r="D133" s="159" t="s">
        <v>58</v>
      </c>
      <c r="E133" s="158" t="s">
        <v>58</v>
      </c>
      <c r="F133" s="54"/>
      <c r="G133" s="54"/>
      <c r="H133" s="159" t="s">
        <v>59</v>
      </c>
      <c r="I133" s="158" t="s">
        <v>59</v>
      </c>
      <c r="J133" s="54"/>
      <c r="K133" s="155"/>
      <c r="L133" s="155"/>
      <c r="M133" s="155"/>
      <c r="N133" s="155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</row>
    <row r="134" customFormat="false" ht="15" hidden="false" customHeight="true" outlineLevel="0" collapsed="false">
      <c r="B134" s="155" t="n">
        <v>21</v>
      </c>
      <c r="C134" s="156" t="s">
        <v>60</v>
      </c>
      <c r="D134" s="54"/>
      <c r="E134" s="54"/>
      <c r="F134" s="157" t="s">
        <v>61</v>
      </c>
      <c r="G134" s="54"/>
      <c r="H134" s="156" t="s">
        <v>61</v>
      </c>
      <c r="I134" s="157" t="s">
        <v>60</v>
      </c>
      <c r="J134" s="54"/>
      <c r="K134" s="155"/>
      <c r="L134" s="155"/>
      <c r="M134" s="155"/>
      <c r="N134" s="155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</row>
    <row r="135" customFormat="false" ht="15" hidden="false" customHeight="true" outlineLevel="0" collapsed="false">
      <c r="B135" s="155" t="n">
        <v>22</v>
      </c>
      <c r="C135" s="156" t="s">
        <v>62</v>
      </c>
      <c r="D135" s="54"/>
      <c r="E135" s="54"/>
      <c r="F135" s="157" t="s">
        <v>63</v>
      </c>
      <c r="G135" s="54"/>
      <c r="H135" s="157" t="s">
        <v>62</v>
      </c>
      <c r="I135" s="156" t="s">
        <v>63</v>
      </c>
      <c r="J135" s="54"/>
      <c r="K135" s="155"/>
      <c r="L135" s="155"/>
      <c r="M135" s="155"/>
      <c r="N135" s="155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</row>
    <row r="136" customFormat="false" ht="15" hidden="false" customHeight="true" outlineLevel="0" collapsed="false">
      <c r="B136" s="155" t="n">
        <v>23</v>
      </c>
      <c r="C136" s="54"/>
      <c r="D136" s="54"/>
      <c r="E136" s="54"/>
      <c r="F136" s="54"/>
      <c r="G136" s="157" t="s">
        <v>64</v>
      </c>
      <c r="H136" s="157" t="s">
        <v>65</v>
      </c>
      <c r="I136" s="156" t="s">
        <v>64</v>
      </c>
      <c r="J136" s="156" t="s">
        <v>65</v>
      </c>
      <c r="K136" s="155"/>
      <c r="L136" s="155"/>
      <c r="M136" s="155"/>
      <c r="N136" s="155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</row>
    <row r="137" customFormat="false" ht="15" hidden="false" customHeight="true" outlineLevel="0" collapsed="false">
      <c r="B137" s="155" t="n">
        <v>24</v>
      </c>
      <c r="C137" s="54"/>
      <c r="D137" s="54"/>
      <c r="E137" s="54"/>
      <c r="F137" s="54"/>
      <c r="G137" s="159" t="s">
        <v>66</v>
      </c>
      <c r="H137" s="158" t="s">
        <v>66</v>
      </c>
      <c r="I137" s="159" t="s">
        <v>67</v>
      </c>
      <c r="J137" s="158" t="s">
        <v>67</v>
      </c>
      <c r="K137" s="155"/>
      <c r="L137" s="155"/>
      <c r="M137" s="155"/>
      <c r="N137" s="155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customFormat="false" ht="15" hidden="false" customHeight="true" outlineLevel="0" collapsed="false">
      <c r="B138" s="155" t="n">
        <v>25</v>
      </c>
      <c r="C138" s="54"/>
      <c r="D138" s="156" t="s">
        <v>68</v>
      </c>
      <c r="E138" s="157" t="s">
        <v>69</v>
      </c>
      <c r="F138" s="54"/>
      <c r="G138" s="156" t="s">
        <v>69</v>
      </c>
      <c r="H138" s="54"/>
      <c r="I138" s="54"/>
      <c r="J138" s="157" t="s">
        <v>68</v>
      </c>
      <c r="K138" s="155"/>
      <c r="L138" s="155"/>
      <c r="M138" s="155"/>
      <c r="N138" s="155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customFormat="false" ht="15" hidden="false" customHeight="true" outlineLevel="0" collapsed="false">
      <c r="B139" s="155" t="n">
        <v>26</v>
      </c>
      <c r="C139" s="54"/>
      <c r="D139" s="157" t="s">
        <v>70</v>
      </c>
      <c r="E139" s="156" t="s">
        <v>71</v>
      </c>
      <c r="F139" s="54"/>
      <c r="G139" s="156" t="s">
        <v>70</v>
      </c>
      <c r="H139" s="54"/>
      <c r="I139" s="54"/>
      <c r="J139" s="157" t="s">
        <v>71</v>
      </c>
      <c r="K139" s="155"/>
      <c r="L139" s="155"/>
      <c r="M139" s="155"/>
      <c r="N139" s="155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</row>
    <row r="140" customFormat="false" ht="15" hidden="false" customHeight="true" outlineLevel="0" collapsed="false">
      <c r="B140" s="155" t="n">
        <v>27</v>
      </c>
      <c r="C140" s="157" t="s">
        <v>72</v>
      </c>
      <c r="D140" s="157" t="s">
        <v>73</v>
      </c>
      <c r="E140" s="156" t="s">
        <v>72</v>
      </c>
      <c r="F140" s="156" t="s">
        <v>73</v>
      </c>
      <c r="G140" s="54"/>
      <c r="H140" s="54"/>
      <c r="I140" s="54"/>
      <c r="J140" s="54"/>
      <c r="K140" s="155"/>
      <c r="L140" s="155"/>
      <c r="M140" s="155"/>
      <c r="N140" s="155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  <row r="141" customFormat="false" ht="15" hidden="false" customHeight="true" outlineLevel="0" collapsed="false">
      <c r="B141" s="155" t="n">
        <v>28</v>
      </c>
      <c r="C141" s="159" t="s">
        <v>74</v>
      </c>
      <c r="D141" s="158" t="s">
        <v>74</v>
      </c>
      <c r="E141" s="159" t="s">
        <v>75</v>
      </c>
      <c r="F141" s="158" t="s">
        <v>75</v>
      </c>
      <c r="G141" s="54"/>
      <c r="H141" s="54"/>
      <c r="I141" s="54"/>
      <c r="J141" s="54"/>
      <c r="K141" s="155"/>
      <c r="L141" s="155"/>
      <c r="M141" s="155"/>
      <c r="N141" s="155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C22:D22"/>
    <mergeCell ref="F22:J22"/>
    <mergeCell ref="M22:N22"/>
    <mergeCell ref="B109:D109"/>
    <mergeCell ref="E109:H109"/>
    <mergeCell ref="O109:Q109"/>
    <mergeCell ref="B110:D110"/>
    <mergeCell ref="E110:H110"/>
    <mergeCell ref="O110:Q11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&amp;L&amp;"Arial,Normal"&amp;11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2019-06-01T10:42:15Z</dcterms:created>
  <dc:creator/>
  <dc:description/>
  <dc:language>fr-FR</dc:language>
  <cp:lastModifiedBy>Jean-Pierre Cordonnier</cp:lastModifiedBy>
  <dcterms:modified xsi:type="dcterms:W3CDTF">2019-06-19T11:42:07Z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