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articipants" sheetId="1" state="visible" r:id="rId2"/>
    <sheet name="Triple RR" sheetId="2" state="visible" r:id="rId3"/>
    <sheet name="Résultats" sheetId="3" state="visible" r:id="rId4"/>
    <sheet name="Classement" sheetId="4" state="visible" r:id="rId5"/>
    <sheet name="Calculs" sheetId="5" state="hidden" r:id="rId6"/>
  </sheets>
  <definedNames>
    <definedName function="false" hidden="false" localSheetId="0" name="_xlnm.Print_Area" vbProcedure="false">Participants!$A$1:$G$8</definedName>
    <definedName function="false" hidden="false" localSheetId="2" name="_xlnm.Print_Area" vbProcedure="false">Résultats!$A$1:$S$8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<sst xmlns="http://schemas.openxmlformats.org/spreadsheetml/2006/main" count="163" uniqueCount="55">
  <si>
    <t xml:space="preserve">Classement WS du</t>
  </si>
  <si>
    <t xml:space="preserve">4 équipages – 4 bateaux – 3 RR</t>
  </si>
  <si>
    <t xml:space="preserve"> ← à mettre à jour</t>
  </si>
  <si>
    <t xml:space="preserve">Remplir les cellules grisées</t>
  </si>
  <si>
    <t xml:space="preserve">Rang</t>
  </si>
  <si>
    <t xml:space="preserve">Nom</t>
  </si>
  <si>
    <t xml:space="preserve">N°</t>
  </si>
  <si>
    <t xml:space="preserve">Barreur</t>
  </si>
  <si>
    <t xml:space="preserve">Round-Robin 1</t>
  </si>
  <si>
    <t xml:space="preserve">FLIGHT</t>
  </si>
  <si>
    <t xml:space="preserve">MATCH</t>
  </si>
  <si>
    <t xml:space="preserve">BARREUR BLEU</t>
  </si>
  <si>
    <t xml:space="preserve">Vs</t>
  </si>
  <si>
    <t xml:space="preserve">BARREUR JAUNE</t>
  </si>
  <si>
    <t xml:space="preserve">VNQR.</t>
  </si>
  <si>
    <t xml:space="preserve">Round-Robin 2</t>
  </si>
  <si>
    <t xml:space="preserve">Round-Robin 3</t>
  </si>
  <si>
    <t xml:space="preserve">RESULTATS</t>
  </si>
  <si>
    <t xml:space="preserve">Pénalités</t>
  </si>
  <si>
    <t xml:space="preserve">TOTAL</t>
  </si>
  <si>
    <t xml:space="preserve">G/C (%)</t>
  </si>
  <si>
    <t xml:space="preserve">PLACE</t>
  </si>
  <si>
    <t xml:space="preserve">Classement du RR</t>
  </si>
  <si>
    <t xml:space="preserve">R1</t>
  </si>
  <si>
    <t xml:space="preserve">R2</t>
  </si>
  <si>
    <t xml:space="preserve">R3</t>
  </si>
  <si>
    <t xml:space="preserve">Place</t>
  </si>
  <si>
    <t xml:space="preserve">Points</t>
  </si>
  <si>
    <t xml:space="preserve">Edition du : </t>
  </si>
  <si>
    <t xml:space="preserve">le Président du Comité de Course</t>
  </si>
  <si>
    <t xml:space="preserve">4 Equipages – 4 Bateaux</t>
  </si>
  <si>
    <t xml:space="preserve">RR 1</t>
  </si>
  <si>
    <t xml:space="preserve">RR 2</t>
  </si>
  <si>
    <t xml:space="preserve">RR 3</t>
  </si>
  <si>
    <t xml:space="preserve">Match</t>
  </si>
  <si>
    <t xml:space="preserve">U1</t>
  </si>
  <si>
    <t xml:space="preserve">U2</t>
  </si>
  <si>
    <t xml:space="preserve">Flight</t>
  </si>
  <si>
    <t xml:space="preserve">Flights</t>
  </si>
  <si>
    <t xml:space="preserve">Teams</t>
  </si>
  <si>
    <t xml:space="preserve">Changes</t>
  </si>
  <si>
    <t xml:space="preserve">Boats</t>
  </si>
  <si>
    <t xml:space="preserve">Results</t>
  </si>
  <si>
    <t xml:space="preserve">start &gt;&gt;&gt;&gt;&gt;</t>
  </si>
  <si>
    <t xml:space="preserve">out</t>
  </si>
  <si>
    <t xml:space="preserve">in</t>
  </si>
  <si>
    <t xml:space="preserve">Nombre d’équipages</t>
  </si>
  <si>
    <t xml:space="preserve">Nombre de Changements de Bateau</t>
  </si>
  <si>
    <t xml:space="preserve">Nombre de Courses courues</t>
  </si>
  <si>
    <t xml:space="preserve">sur</t>
  </si>
  <si>
    <t xml:space="preserve">3-1</t>
  </si>
  <si>
    <t xml:space="preserve">4-2</t>
  </si>
  <si>
    <t xml:space="preserve">1-4</t>
  </si>
  <si>
    <t xml:space="preserve">3-2</t>
  </si>
  <si>
    <t xml:space="preserve">4-3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</si>
</sst>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General"/>
    <numFmt numFmtId="167" formatCode="0"/>
    <numFmt numFmtId="168" formatCode="D\-M"/>
  </numFmts>
  <fonts count="19">
    <font>
      <sz val="12"/>
      <color rgb="FF000000"/>
      <name val="Verdana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i val="true"/>
      <sz val="9"/>
      <color rgb="FFFF7D78"/>
      <name val="Arial"/>
      <family val="2"/>
      <charset val="1"/>
    </font>
    <font>
      <sz val="11"/>
      <color rgb="FFFF7D78"/>
      <name val="Arial"/>
      <family val="2"/>
      <charset val="1"/>
    </font>
    <font>
      <i val="true"/>
      <sz val="11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i val="true"/>
      <sz val="12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i val="true"/>
      <sz val="13"/>
      <color rgb="FF000000"/>
      <name val="Arial"/>
      <family val="2"/>
      <charset val="1"/>
    </font>
    <font>
      <i val="true"/>
      <sz val="9"/>
      <color rgb="FF000000"/>
      <name val="Arial"/>
      <family val="2"/>
      <charset val="1"/>
    </font>
    <font>
      <sz val="10"/>
      <color rgb="FF000000"/>
      <name val="Times New Roman"/>
      <family val="1"/>
      <charset val="1"/>
    </font>
    <font>
      <i val="true"/>
      <sz val="11"/>
      <color rgb="FF000000"/>
      <name val="Times New Roman"/>
      <family val="1"/>
      <charset val="1"/>
    </font>
    <font>
      <b val="true"/>
      <i val="true"/>
      <sz val="10"/>
      <color rgb="FF000000"/>
      <name val="Arial"/>
      <family val="2"/>
      <charset val="1"/>
    </font>
    <font>
      <i val="true"/>
      <sz val="10"/>
      <color rgb="FF000000"/>
      <name val="Arial"/>
      <family val="2"/>
      <charset val="1"/>
    </font>
    <font>
      <i val="true"/>
      <sz val="10"/>
      <color rgb="FFAB1500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EAEAEA"/>
        <bgColor rgb="FFEDEDED"/>
      </patternFill>
    </fill>
    <fill>
      <patternFill patternType="solid">
        <fgColor rgb="FFEDEDED"/>
        <bgColor rgb="FFEAEAEA"/>
      </patternFill>
    </fill>
    <fill>
      <patternFill patternType="solid">
        <fgColor rgb="FFAEFCFF"/>
        <bgColor rgb="FFCCFFCC"/>
      </patternFill>
    </fill>
    <fill>
      <patternFill patternType="solid">
        <fgColor rgb="FFFEF69A"/>
        <bgColor rgb="FFEDEDED"/>
      </patternFill>
    </fill>
    <fill>
      <patternFill patternType="solid">
        <fgColor rgb="FFD9D9D9"/>
        <bgColor rgb="FFEAEAEA"/>
      </patternFill>
    </fill>
    <fill>
      <patternFill patternType="solid">
        <fgColor rgb="FFBFBFBF"/>
        <bgColor rgb="FFD9D9D9"/>
      </patternFill>
    </fill>
  </fills>
  <borders count="51">
    <border diagonalUp="false" diagonalDown="false">
      <left/>
      <right/>
      <top/>
      <bottom/>
      <diagonal/>
    </border>
    <border diagonalUp="false" diagonalDown="false">
      <left/>
      <right/>
      <top/>
      <bottom style="thin">
        <color rgb="FFFFFFFF"/>
      </bottom>
      <diagonal/>
    </border>
    <border diagonalUp="false" diagonalDown="false">
      <left/>
      <right style="thin">
        <color rgb="FFFFFFFF"/>
      </right>
      <top/>
      <bottom style="thin">
        <color rgb="FFFFFFFF"/>
      </bottom>
      <diagonal/>
    </border>
    <border diagonalUp="false" diagonalDown="false"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 diagonalUp="false" diagonalDown="false">
      <left/>
      <right style="thin">
        <color rgb="FFFFFFFF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FFFFFF"/>
      </left>
      <right/>
      <top style="thin">
        <color rgb="FFFFFFFF"/>
      </top>
      <bottom style="thin">
        <color rgb="FF515151"/>
      </bottom>
      <diagonal/>
    </border>
    <border diagonalUp="false" diagonalDown="false">
      <left/>
      <right style="thin">
        <color rgb="FFFFFFFF"/>
      </right>
      <top style="thin">
        <color rgb="FFFFFFFF"/>
      </top>
      <bottom style="thin">
        <color rgb="FF515151"/>
      </bottom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515151"/>
      </bottom>
      <diagonal/>
    </border>
    <border diagonalUp="false" diagonalDown="false">
      <left/>
      <right style="thin">
        <color rgb="FF515151"/>
      </right>
      <top style="thin">
        <color rgb="FFFFFFFF"/>
      </top>
      <bottom style="thin">
        <color rgb="FF515151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515151"/>
      </top>
      <bottom style="thin">
        <color rgb="FF515151"/>
      </bottom>
      <diagonal/>
    </border>
    <border diagonalUp="false" diagonalDown="false">
      <left style="thin">
        <color rgb="FF515151"/>
      </left>
      <right/>
      <top style="thin">
        <color rgb="FF515151"/>
      </top>
      <bottom style="thin">
        <color rgb="FF515151"/>
      </bottom>
      <diagonal/>
    </border>
    <border diagonalUp="false" diagonalDown="false">
      <left/>
      <right style="thin">
        <color rgb="FF515151"/>
      </right>
      <top style="thin">
        <color rgb="FF515151"/>
      </top>
      <bottom style="thin">
        <color rgb="FF515151"/>
      </bottom>
      <diagonal/>
    </border>
    <border diagonalUp="false" diagonalDown="false">
      <left style="thin">
        <color rgb="FF515151"/>
      </left>
      <right/>
      <top style="thin">
        <color rgb="FF515151"/>
      </top>
      <bottom/>
      <diagonal/>
    </border>
    <border diagonalUp="false" diagonalDown="false">
      <left/>
      <right style="thin">
        <color rgb="FF515151"/>
      </right>
      <top style="thin">
        <color rgb="FF515151"/>
      </top>
      <bottom/>
      <diagonal/>
    </border>
    <border diagonalUp="false" diagonalDown="false">
      <left style="thin">
        <color rgb="FF515151"/>
      </left>
      <right/>
      <top/>
      <bottom/>
      <diagonal/>
    </border>
    <border diagonalUp="false" diagonalDown="false">
      <left/>
      <right style="thin">
        <color rgb="FF515151"/>
      </right>
      <top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515151"/>
      </top>
      <bottom style="thin">
        <color rgb="FFFFFFFF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FFFFFF"/>
      </top>
      <bottom style="thin">
        <color rgb="FFFFFFFF"/>
      </bottom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FFFFFF"/>
      </top>
      <bottom/>
      <diagonal/>
    </border>
    <border diagonalUp="false" diagonalDown="false">
      <left/>
      <right style="medium"/>
      <top/>
      <bottom style="medium">
        <color rgb="FF515151"/>
      </bottom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 style="thin">
        <color rgb="FFFFFFFF"/>
      </top>
      <bottom style="thin">
        <color rgb="FFFFFFFF"/>
      </bottom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thin"/>
      <top/>
      <bottom style="medium"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 style="thin">
        <color rgb="FFFFFFFF"/>
      </right>
      <top style="medium">
        <color rgb="FF515151"/>
      </top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>
        <color rgb="FFFFFFFF"/>
      </right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 style="thin">
        <color rgb="FF515151"/>
      </left>
      <right style="thin">
        <color rgb="FF515151"/>
      </right>
      <top style="thin">
        <color rgb="FF515151"/>
      </top>
      <bottom/>
      <diagonal/>
    </border>
    <border diagonalUp="false" diagonalDown="false">
      <left style="thin">
        <color rgb="FF515151"/>
      </left>
      <right style="thin">
        <color rgb="FF515151"/>
      </right>
      <top/>
      <bottom/>
      <diagonal/>
    </border>
    <border diagonalUp="false" diagonalDown="false">
      <left/>
      <right/>
      <top/>
      <bottom style="thin">
        <color rgb="FF515151"/>
      </bottom>
      <diagonal/>
    </border>
    <border diagonalUp="false" diagonalDown="false">
      <left style="thin">
        <color rgb="FF515151"/>
      </left>
      <right style="thin">
        <color rgb="FF515151"/>
      </right>
      <top/>
      <bottom style="thin">
        <color rgb="FF515151"/>
      </bottom>
      <diagonal/>
    </border>
    <border diagonalUp="false" diagonalDown="false">
      <left/>
      <right/>
      <top style="thin">
        <color rgb="FF515151"/>
      </top>
      <bottom/>
      <diagonal/>
    </border>
  </borders>
  <cellStyleXfs count="20">
    <xf numFmtId="164" fontId="0" fillId="0" border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25">
    <xf numFmtId="164" fontId="0" fillId="0" borderId="0" xfId="0" applyFont="false" applyBorder="false" applyAlignment="false" applyProtection="false">
      <alignment horizontal="general" vertical="top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5" fontId="5" fillId="2" borderId="4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7" fillId="0" borderId="6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7" fillId="0" borderId="7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7" xf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3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5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0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4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5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4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8" fillId="0" borderId="21" xfId="0" applyFont="true" applyBorder="true" applyAlignment="true" applyProtection="false">
      <alignment horizontal="center" vertical="center" textRotation="90" wrapText="true" indent="15" shrinkToFit="false"/>
      <protection locked="true" hidden="false"/>
    </xf>
    <xf numFmtId="167" fontId="8" fillId="0" borderId="22" xfId="0" applyFont="true" applyBorder="true" applyAlignment="true" applyProtection="false">
      <alignment horizontal="center" vertical="center" textRotation="90" wrapText="true" indent="15" shrinkToFit="false"/>
      <protection locked="true" hidden="false"/>
    </xf>
    <xf numFmtId="164" fontId="5" fillId="0" borderId="23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8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3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3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31" xfId="0" applyFont="true" applyBorder="true" applyAlignment="true" applyProtection="false">
      <alignment horizontal="left" vertical="center" textRotation="0" wrapText="true" indent="15" shrinkToFit="false"/>
      <protection locked="true" hidden="false"/>
    </xf>
    <xf numFmtId="164" fontId="5" fillId="6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6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3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3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5" fillId="0" borderId="3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3" borderId="36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4" fillId="0" borderId="27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8" fillId="0" borderId="37" xfId="0" applyFont="true" applyBorder="true" applyAlignment="true" applyProtection="false">
      <alignment horizontal="left" vertical="center" textRotation="0" wrapText="true" indent="15" shrinkToFit="false"/>
      <protection locked="true" hidden="false"/>
    </xf>
    <xf numFmtId="166" fontId="5" fillId="0" borderId="3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6" borderId="3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39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8" fillId="3" borderId="40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5" fillId="3" borderId="4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5" fillId="0" borderId="4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0" borderId="4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3" borderId="4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6" fontId="13" fillId="0" borderId="4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4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4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5" fillId="0" borderId="9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47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right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top" textRotation="0" wrapText="false" indent="0" shrinkToFit="false"/>
      <protection locked="fals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3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4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6" fillId="0" borderId="15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6" fillId="0" borderId="47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6" fillId="0" borderId="1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4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7" fontId="4" fillId="7" borderId="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4" fillId="7" borderId="15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6" fontId="4" fillId="0" borderId="4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4" fillId="0" borderId="1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6" fontId="17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7" fontId="4" fillId="0" borderId="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4" fillId="0" borderId="15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7" fontId="4" fillId="0" borderId="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7" fontId="4" fillId="0" borderId="15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7" fontId="4" fillId="0" borderId="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7" fontId="4" fillId="0" borderId="15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4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4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15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4" fillId="0" borderId="4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4" fillId="0" borderId="4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4" fillId="0" borderId="5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5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6" fillId="5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6" fillId="4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EDEDED"/>
      <rgbColor rgb="FFAEFCFF"/>
      <rgbColor rgb="FF660066"/>
      <rgbColor rgb="FFFF7D78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AEAEA"/>
      <rgbColor rgb="FFCCFFCC"/>
      <rgbColor rgb="FFFEF69A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AB1500"/>
      <rgbColor rgb="FF993366"/>
      <rgbColor rgb="FF333399"/>
      <rgbColor rgb="FF51515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G1048576"/>
  <sheetViews>
    <sheetView showFormulas="false" showGridLines="false" showRowColHeaders="true" showZeros="true" rightToLeft="false" tabSelected="true" showOutlineSymbols="true" defaultGridColor="true" view="normal" topLeftCell="A2" colorId="64" zoomScale="100" zoomScaleNormal="100" zoomScalePageLayoutView="100" workbookViewId="0">
      <selection pane="topLeft" activeCell="A3" activeCellId="0" sqref="A3"/>
    </sheetView>
  </sheetViews>
  <sheetFormatPr defaultRowHeight="15" zeroHeight="false" outlineLevelRow="0" outlineLevelCol="0"/>
  <cols>
    <col collapsed="false" customWidth="true" hidden="false" outlineLevel="0" max="1" min="1" style="1" width="3.34"/>
    <col collapsed="false" customWidth="true" hidden="false" outlineLevel="0" max="2" min="2" style="1" width="4.72"/>
    <col collapsed="false" customWidth="true" hidden="false" outlineLevel="0" max="3" min="3" style="1" width="21.23"/>
    <col collapsed="false" customWidth="true" hidden="false" outlineLevel="0" max="5" min="4" style="1" width="1.09"/>
    <col collapsed="false" customWidth="true" hidden="false" outlineLevel="0" max="6" min="6" style="1" width="4.72"/>
    <col collapsed="false" customWidth="true" hidden="false" outlineLevel="0" max="7" min="7" style="1" width="21.23"/>
    <col collapsed="false" customWidth="true" hidden="false" outlineLevel="0" max="257" min="8" style="1" width="12.19"/>
    <col collapsed="false" customWidth="true" hidden="false" outlineLevel="0" max="1025" min="258" style="0" width="12.19"/>
  </cols>
  <sheetData>
    <row r="1" customFormat="false" ht="240" hidden="false" customHeight="true" outlineLevel="0" collapsed="false"/>
    <row r="2" customFormat="false" ht="15.95" hidden="false" customHeight="true" outlineLevel="0" collapsed="false">
      <c r="A2" s="2" t="s">
        <v>0</v>
      </c>
      <c r="B2" s="2"/>
      <c r="C2" s="2"/>
      <c r="D2" s="3"/>
      <c r="E2" s="4"/>
      <c r="F2" s="5" t="s">
        <v>1</v>
      </c>
      <c r="G2" s="4"/>
    </row>
    <row r="3" customFormat="false" ht="16.5" hidden="false" customHeight="true" outlineLevel="0" collapsed="false">
      <c r="A3" s="6" t="n">
        <v>42163</v>
      </c>
      <c r="B3" s="6"/>
      <c r="C3" s="7" t="s">
        <v>2</v>
      </c>
      <c r="D3" s="8"/>
      <c r="E3" s="9"/>
      <c r="F3" s="10" t="s">
        <v>3</v>
      </c>
      <c r="G3" s="10"/>
    </row>
    <row r="4" customFormat="false" ht="17.1" hidden="false" customHeight="true" outlineLevel="0" collapsed="false">
      <c r="A4" s="11"/>
      <c r="B4" s="12" t="s">
        <v>4</v>
      </c>
      <c r="C4" s="12" t="s">
        <v>5</v>
      </c>
      <c r="D4" s="13"/>
      <c r="E4" s="14"/>
      <c r="F4" s="12" t="s">
        <v>6</v>
      </c>
      <c r="G4" s="12" t="s">
        <v>7</v>
      </c>
    </row>
    <row r="5" customFormat="false" ht="17.1" hidden="false" customHeight="true" outlineLevel="0" collapsed="false">
      <c r="A5" s="15" t="n">
        <v>1</v>
      </c>
      <c r="B5" s="16"/>
      <c r="C5" s="17"/>
      <c r="D5" s="18"/>
      <c r="E5" s="19"/>
      <c r="F5" s="16"/>
      <c r="G5" s="20" t="str">
        <f aca="false">IF(ISBLANK($C5),"",$C5)</f>
        <v/>
      </c>
    </row>
    <row r="6" customFormat="false" ht="17.1" hidden="false" customHeight="true" outlineLevel="0" collapsed="false">
      <c r="A6" s="15" t="n">
        <v>2</v>
      </c>
      <c r="B6" s="16"/>
      <c r="C6" s="17"/>
      <c r="D6" s="21"/>
      <c r="E6" s="22"/>
      <c r="F6" s="16"/>
      <c r="G6" s="20" t="str">
        <f aca="false">IF(ISBLANK($C6),"",$C6)</f>
        <v/>
      </c>
    </row>
    <row r="7" customFormat="false" ht="17.1" hidden="false" customHeight="true" outlineLevel="0" collapsed="false">
      <c r="A7" s="15" t="n">
        <v>3</v>
      </c>
      <c r="B7" s="16"/>
      <c r="C7" s="17"/>
      <c r="D7" s="21"/>
      <c r="E7" s="22"/>
      <c r="F7" s="16"/>
      <c r="G7" s="20" t="str">
        <f aca="false">IF(ISBLANK($C7),"",$C7)</f>
        <v/>
      </c>
    </row>
    <row r="8" customFormat="false" ht="17.1" hidden="false" customHeight="true" outlineLevel="0" collapsed="false">
      <c r="A8" s="15" t="n">
        <v>4</v>
      </c>
      <c r="B8" s="16"/>
      <c r="C8" s="17"/>
      <c r="D8" s="21"/>
      <c r="E8" s="22"/>
      <c r="F8" s="16"/>
      <c r="G8" s="20" t="str">
        <f aca="false">IF(ISBLANK($C8),"",$C8)</f>
        <v/>
      </c>
    </row>
    <row r="9" customFormat="false" ht="15" hidden="false" customHeight="false" outlineLevel="0" collapsed="false">
      <c r="A9" s="23"/>
      <c r="B9" s="23"/>
      <c r="C9" s="23"/>
      <c r="D9" s="23"/>
      <c r="E9" s="23"/>
      <c r="F9" s="23"/>
      <c r="G9" s="23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objects="true" scenarios="true" selectLockedCells="true"/>
  <mergeCells count="3">
    <mergeCell ref="A2:C2"/>
    <mergeCell ref="A3:B3"/>
    <mergeCell ref="F3:G3"/>
  </mergeCells>
  <printOptions headings="false" gridLines="false" gridLinesSet="true" horizontalCentered="false" verticalCentered="false"/>
  <pageMargins left="0.747916666666667" right="0.747916666666667" top="0.984027777777778" bottom="0.5" header="0.511805555555555" footer="0.511805555555555"/>
  <pageSetup paperSize="9" scale="9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W1048576"/>
  <sheetViews>
    <sheetView showFormulas="false" showGridLines="fals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K4" activeCellId="0" sqref="K4"/>
    </sheetView>
  </sheetViews>
  <sheetFormatPr defaultRowHeight="15" zeroHeight="false" outlineLevelRow="0" outlineLevelCol="0"/>
  <cols>
    <col collapsed="false" customWidth="true" hidden="false" outlineLevel="0" max="1" min="1" style="1" width="0.88"/>
    <col collapsed="false" customWidth="true" hidden="false" outlineLevel="0" max="3" min="2" style="1" width="5.5"/>
    <col collapsed="false" customWidth="true" hidden="false" outlineLevel="0" max="4" min="4" style="1" width="1.09"/>
    <col collapsed="false" customWidth="true" hidden="false" outlineLevel="0" max="5" min="5" style="1" width="17.5"/>
    <col collapsed="false" customWidth="true" hidden="false" outlineLevel="0" max="6" min="6" style="1" width="2.65"/>
    <col collapsed="false" customWidth="true" hidden="false" outlineLevel="0" max="7" min="7" style="1" width="2.46"/>
    <col collapsed="false" customWidth="true" hidden="false" outlineLevel="0" max="8" min="8" style="1" width="17.5"/>
    <col collapsed="false" customWidth="true" hidden="false" outlineLevel="0" max="9" min="9" style="1" width="2.65"/>
    <col collapsed="false" customWidth="true" hidden="false" outlineLevel="0" max="10" min="10" style="1" width="1.09"/>
    <col collapsed="false" customWidth="true" hidden="false" outlineLevel="0" max="11" min="11" style="1" width="6.1"/>
    <col collapsed="false" customWidth="true" hidden="false" outlineLevel="0" max="257" min="12" style="1" width="8.94"/>
    <col collapsed="false" customWidth="true" hidden="false" outlineLevel="0" max="1025" min="258" style="0" width="8.94"/>
  </cols>
  <sheetData>
    <row r="1" customFormat="false" ht="119.6" hidden="false" customHeight="true" outlineLevel="0" collapsed="false"/>
    <row r="2" customFormat="false" ht="15.95" hidden="false" customHeight="true" outlineLevel="0" collapsed="false">
      <c r="B2" s="24" t="s">
        <v>8</v>
      </c>
      <c r="C2" s="24"/>
      <c r="D2" s="24"/>
      <c r="E2" s="24"/>
      <c r="F2" s="24"/>
      <c r="G2" s="24"/>
      <c r="H2" s="24"/>
      <c r="I2" s="24"/>
      <c r="J2" s="24"/>
      <c r="K2" s="24"/>
    </row>
    <row r="3" customFormat="false" ht="15.3" hidden="false" customHeight="true" outlineLevel="0" collapsed="false">
      <c r="B3" s="25" t="s">
        <v>9</v>
      </c>
      <c r="C3" s="25" t="s">
        <v>10</v>
      </c>
      <c r="D3" s="25"/>
      <c r="E3" s="26" t="s">
        <v>11</v>
      </c>
      <c r="F3" s="26" t="s">
        <v>6</v>
      </c>
      <c r="G3" s="25" t="s">
        <v>12</v>
      </c>
      <c r="H3" s="27" t="s">
        <v>13</v>
      </c>
      <c r="I3" s="27" t="s">
        <v>6</v>
      </c>
      <c r="J3" s="25"/>
      <c r="K3" s="25" t="s">
        <v>14</v>
      </c>
    </row>
    <row r="4" customFormat="false" ht="15.3" hidden="false" customHeight="true" outlineLevel="0" collapsed="false">
      <c r="B4" s="28" t="n">
        <v>1</v>
      </c>
      <c r="C4" s="29" t="n">
        <v>1</v>
      </c>
      <c r="D4" s="28"/>
      <c r="E4" s="30" t="str">
        <f aca="false">INDEX(Participants!$G$5:$G$8,Calculs!$C15,1)</f>
        <v/>
      </c>
      <c r="F4" s="31" t="str">
        <f aca="false">IF(INDEX(Participants!$F$5:$F$8,Calculs!$M15,1)="","",INDEX(Participants!$F$5:$F$8,Calculs!$M15,1))</f>
        <v/>
      </c>
      <c r="G4" s="28"/>
      <c r="H4" s="30" t="str">
        <f aca="false">INDEX(Participants!$G$5:$G$8,Calculs!$D15,1)</f>
        <v/>
      </c>
      <c r="I4" s="31" t="str">
        <f aca="false">IF(INDEX(Participants!$F$5:$F$8,Calculs!$N15,1)="","",INDEX(Participants!$F$5:$F$8,Calculs!$N15,1))</f>
        <v/>
      </c>
      <c r="J4" s="28"/>
      <c r="K4" s="32"/>
    </row>
    <row r="5" customFormat="false" ht="15.3" hidden="false" customHeight="true" outlineLevel="0" collapsed="false">
      <c r="B5" s="33"/>
      <c r="C5" s="29" t="n">
        <v>2</v>
      </c>
      <c r="D5" s="33"/>
      <c r="E5" s="30" t="str">
        <f aca="false">INDEX(Participants!$G$5:$G$8,Calculs!$C16,1)</f>
        <v/>
      </c>
      <c r="F5" s="31" t="str">
        <f aca="false">IF(INDEX(Participants!$F$5:$F$8,Calculs!$M16,1)="","",INDEX(Participants!$F$5:$F$8,Calculs!$M16,1))</f>
        <v/>
      </c>
      <c r="G5" s="33"/>
      <c r="H5" s="30" t="str">
        <f aca="false">INDEX(Participants!$G$5:$G$8,Calculs!$D16,1)</f>
        <v/>
      </c>
      <c r="I5" s="31" t="str">
        <f aca="false">IF(INDEX(Participants!$F$5:$F$8,Calculs!$N16,1)="","",INDEX(Participants!$F$5:$F$8,Calculs!$N16,1))</f>
        <v/>
      </c>
      <c r="J5" s="33"/>
      <c r="K5" s="32"/>
    </row>
    <row r="6" customFormat="false" ht="15.3" hidden="false" customHeight="true" outlineLevel="0" collapsed="false">
      <c r="B6" s="25" t="s">
        <v>9</v>
      </c>
      <c r="C6" s="25" t="s">
        <v>10</v>
      </c>
      <c r="D6" s="25"/>
      <c r="E6" s="26" t="s">
        <v>11</v>
      </c>
      <c r="F6" s="26" t="s">
        <v>6</v>
      </c>
      <c r="G6" s="25" t="s">
        <v>12</v>
      </c>
      <c r="H6" s="27" t="s">
        <v>13</v>
      </c>
      <c r="I6" s="27" t="s">
        <v>6</v>
      </c>
      <c r="J6" s="25"/>
      <c r="K6" s="25" t="s">
        <v>14</v>
      </c>
    </row>
    <row r="7" customFormat="false" ht="15.3" hidden="false" customHeight="true" outlineLevel="0" collapsed="false">
      <c r="B7" s="28" t="n">
        <f aca="false">B4+1</f>
        <v>2</v>
      </c>
      <c r="C7" s="29" t="n">
        <v>1</v>
      </c>
      <c r="D7" s="28"/>
      <c r="E7" s="30" t="str">
        <f aca="false">INDEX(Participants!$G$5:$G$8,Calculs!$C18,1)</f>
        <v/>
      </c>
      <c r="F7" s="31" t="str">
        <f aca="false">IF(INDEX(Participants!$F$5:$F$8,Calculs!$M18,1)="","",INDEX(Participants!$F$5:$F$8,Calculs!$M18,1))</f>
        <v/>
      </c>
      <c r="G7" s="28"/>
      <c r="H7" s="30" t="str">
        <f aca="false">INDEX(Participants!$G$5:$G$8,Calculs!$D18,1)</f>
        <v/>
      </c>
      <c r="I7" s="31" t="str">
        <f aca="false">IF(INDEX(Participants!$F$5:$F$8,Calculs!$N18,1)="","",INDEX(Participants!$F$5:$F$8,Calculs!$N18,1))</f>
        <v/>
      </c>
      <c r="J7" s="28"/>
      <c r="K7" s="32"/>
    </row>
    <row r="8" customFormat="false" ht="15.3" hidden="false" customHeight="true" outlineLevel="0" collapsed="false">
      <c r="B8" s="33"/>
      <c r="C8" s="29" t="n">
        <v>2</v>
      </c>
      <c r="D8" s="33"/>
      <c r="E8" s="30" t="str">
        <f aca="false">INDEX(Participants!$G$5:$G$8,Calculs!$C19,1)</f>
        <v/>
      </c>
      <c r="F8" s="31" t="str">
        <f aca="false">IF(INDEX(Participants!$F$5:$F$8,Calculs!$M19,1)="","",INDEX(Participants!$F$5:$F$8,Calculs!$M19,1))</f>
        <v/>
      </c>
      <c r="G8" s="33"/>
      <c r="H8" s="30" t="str">
        <f aca="false">INDEX(Participants!$G$5:$G$8,Calculs!$D19,1)</f>
        <v/>
      </c>
      <c r="I8" s="31" t="str">
        <f aca="false">IF(INDEX(Participants!$F$5:$F$8,Calculs!$N19,1)="","",INDEX(Participants!$F$5:$F$8,Calculs!$N19,1))</f>
        <v/>
      </c>
      <c r="J8" s="33"/>
      <c r="K8" s="32"/>
    </row>
    <row r="9" customFormat="false" ht="15.3" hidden="false" customHeight="true" outlineLevel="0" collapsed="false">
      <c r="B9" s="25" t="s">
        <v>9</v>
      </c>
      <c r="C9" s="25" t="s">
        <v>10</v>
      </c>
      <c r="D9" s="25"/>
      <c r="E9" s="26" t="s">
        <v>11</v>
      </c>
      <c r="F9" s="26" t="s">
        <v>6</v>
      </c>
      <c r="G9" s="25" t="s">
        <v>12</v>
      </c>
      <c r="H9" s="27" t="s">
        <v>13</v>
      </c>
      <c r="I9" s="27" t="s">
        <v>6</v>
      </c>
      <c r="J9" s="25"/>
      <c r="K9" s="25" t="s">
        <v>14</v>
      </c>
    </row>
    <row r="10" customFormat="false" ht="15.3" hidden="false" customHeight="true" outlineLevel="0" collapsed="false">
      <c r="B10" s="28" t="n">
        <f aca="false">B7+1</f>
        <v>3</v>
      </c>
      <c r="C10" s="29" t="n">
        <v>1</v>
      </c>
      <c r="D10" s="28"/>
      <c r="E10" s="30" t="str">
        <f aca="false">INDEX(Participants!$G$5:$G$8,Calculs!$C21,1)</f>
        <v/>
      </c>
      <c r="F10" s="31" t="str">
        <f aca="false">IF(INDEX(Participants!$F$5:$F$8,Calculs!$M21,1)="","",INDEX(Participants!$F$5:$F$8,Calculs!$M21,1))</f>
        <v/>
      </c>
      <c r="G10" s="28"/>
      <c r="H10" s="30" t="str">
        <f aca="false">INDEX(Participants!$G$5:$G$8,Calculs!$D21,1)</f>
        <v/>
      </c>
      <c r="I10" s="31" t="str">
        <f aca="false">IF(INDEX(Participants!$F$5:$F$8,Calculs!$N21,1)="","",INDEX(Participants!$F$5:$F$8,Calculs!$N21,1))</f>
        <v/>
      </c>
      <c r="J10" s="28"/>
      <c r="K10" s="32"/>
    </row>
    <row r="11" customFormat="false" ht="15.3" hidden="false" customHeight="true" outlineLevel="0" collapsed="false">
      <c r="B11" s="33"/>
      <c r="C11" s="29" t="n">
        <v>2</v>
      </c>
      <c r="D11" s="34"/>
      <c r="E11" s="30" t="str">
        <f aca="false">INDEX(Participants!$G$5:$G$8,Calculs!$C22,1)</f>
        <v/>
      </c>
      <c r="F11" s="31" t="str">
        <f aca="false">IF(INDEX(Participants!$F$5:$F$8,Calculs!$M22,1)="","",INDEX(Participants!$F$5:$F$8,Calculs!$M22,1))</f>
        <v/>
      </c>
      <c r="G11" s="33"/>
      <c r="H11" s="30" t="str">
        <f aca="false">INDEX(Participants!$G$5:$G$8,Calculs!$D22,1)</f>
        <v/>
      </c>
      <c r="I11" s="31" t="str">
        <f aca="false">IF(INDEX(Participants!$F$5:$F$8,Calculs!$N22,1)="","",INDEX(Participants!$F$5:$F$8,Calculs!$N22,1))</f>
        <v/>
      </c>
      <c r="J11" s="34"/>
      <c r="K11" s="32"/>
    </row>
    <row r="12" customFormat="false" ht="23.4" hidden="false" customHeight="true" outlineLevel="0" collapsed="false">
      <c r="A12" s="0"/>
      <c r="B12" s="35" t="s">
        <v>15</v>
      </c>
      <c r="C12" s="35"/>
      <c r="D12" s="35"/>
      <c r="E12" s="35"/>
      <c r="F12" s="35"/>
      <c r="G12" s="35"/>
      <c r="H12" s="35"/>
      <c r="I12" s="35"/>
      <c r="J12" s="35"/>
      <c r="K12" s="35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</row>
    <row r="13" customFormat="false" ht="15.3" hidden="false" customHeight="true" outlineLevel="0" collapsed="false">
      <c r="B13" s="25" t="s">
        <v>9</v>
      </c>
      <c r="C13" s="25" t="s">
        <v>10</v>
      </c>
      <c r="D13" s="25"/>
      <c r="E13" s="26" t="s">
        <v>11</v>
      </c>
      <c r="F13" s="26" t="s">
        <v>6</v>
      </c>
      <c r="G13" s="25" t="s">
        <v>12</v>
      </c>
      <c r="H13" s="27" t="s">
        <v>13</v>
      </c>
      <c r="I13" s="27" t="s">
        <v>6</v>
      </c>
      <c r="J13" s="25"/>
      <c r="K13" s="25" t="s">
        <v>14</v>
      </c>
    </row>
    <row r="14" customFormat="false" ht="15.3" hidden="false" customHeight="true" outlineLevel="0" collapsed="false">
      <c r="B14" s="28" t="n">
        <v>4</v>
      </c>
      <c r="C14" s="29" t="n">
        <v>1</v>
      </c>
      <c r="D14" s="28"/>
      <c r="E14" s="30" t="str">
        <f aca="false">INDEX(Participants!$G$5:$G$8,Calculs!$C24,1)</f>
        <v/>
      </c>
      <c r="F14" s="31" t="str">
        <f aca="false">IF(INDEX(Participants!$F$5:$F$8,Calculs!$M24,1)="","",INDEX(Participants!$F$5:$F$8,Calculs!$M24,1))</f>
        <v/>
      </c>
      <c r="G14" s="28"/>
      <c r="H14" s="30" t="str">
        <f aca="false">INDEX(Participants!$G$5:$G$8,Calculs!$D24,1)</f>
        <v/>
      </c>
      <c r="I14" s="31" t="str">
        <f aca="false">IF(INDEX(Participants!$F$5:$F$8,Calculs!$N24,1)="","",INDEX(Participants!$F$5:$F$8,Calculs!$N24,1))</f>
        <v/>
      </c>
      <c r="J14" s="28"/>
      <c r="K14" s="32"/>
    </row>
    <row r="15" customFormat="false" ht="15.3" hidden="false" customHeight="true" outlineLevel="0" collapsed="false">
      <c r="B15" s="33"/>
      <c r="C15" s="29" t="n">
        <v>2</v>
      </c>
      <c r="D15" s="33"/>
      <c r="E15" s="30" t="str">
        <f aca="false">INDEX(Participants!$G$5:$G$8,Calculs!$C25,1)</f>
        <v/>
      </c>
      <c r="F15" s="31" t="str">
        <f aca="false">IF(INDEX(Participants!$F$5:$F$8,Calculs!$M25,1)="","",INDEX(Participants!$F$5:$F$8,Calculs!$M25,1))</f>
        <v/>
      </c>
      <c r="G15" s="28"/>
      <c r="H15" s="30" t="str">
        <f aca="false">INDEX(Participants!$G$5:$G$8,Calculs!$D25,1)</f>
        <v/>
      </c>
      <c r="I15" s="31" t="str">
        <f aca="false">IF(INDEX(Participants!$F$5:$F$8,Calculs!$N25,1)="","",INDEX(Participants!$F$5:$F$8,Calculs!$N25,1))</f>
        <v/>
      </c>
      <c r="J15" s="33"/>
      <c r="K15" s="32"/>
    </row>
    <row r="16" customFormat="false" ht="15.3" hidden="false" customHeight="true" outlineLevel="0" collapsed="false">
      <c r="B16" s="25" t="s">
        <v>9</v>
      </c>
      <c r="C16" s="25" t="s">
        <v>10</v>
      </c>
      <c r="D16" s="25"/>
      <c r="E16" s="26" t="s">
        <v>11</v>
      </c>
      <c r="F16" s="26" t="s">
        <v>6</v>
      </c>
      <c r="G16" s="25" t="s">
        <v>12</v>
      </c>
      <c r="H16" s="27" t="s">
        <v>13</v>
      </c>
      <c r="I16" s="27" t="s">
        <v>6</v>
      </c>
      <c r="J16" s="25"/>
      <c r="K16" s="25" t="s">
        <v>14</v>
      </c>
    </row>
    <row r="17" customFormat="false" ht="15.3" hidden="false" customHeight="true" outlineLevel="0" collapsed="false">
      <c r="B17" s="28" t="n">
        <f aca="false">B14+1</f>
        <v>5</v>
      </c>
      <c r="C17" s="29" t="n">
        <v>1</v>
      </c>
      <c r="D17" s="28"/>
      <c r="E17" s="30" t="str">
        <f aca="false">INDEX(Participants!$G$5:$G$8,Calculs!$C27,1)</f>
        <v/>
      </c>
      <c r="F17" s="31" t="str">
        <f aca="false">IF(INDEX(Participants!$F$5:$F$8,Calculs!$M27,1)="","",INDEX(Participants!$F$5:$F$8,Calculs!$M27,1))</f>
        <v/>
      </c>
      <c r="G17" s="28"/>
      <c r="H17" s="30" t="str">
        <f aca="false">INDEX(Participants!$G$5:$G$8,Calculs!$D27,1)</f>
        <v/>
      </c>
      <c r="I17" s="31" t="str">
        <f aca="false">IF(INDEX(Participants!$F$5:$F$8,Calculs!$N27,1)="","",INDEX(Participants!$F$5:$F$8,Calculs!$N27,1))</f>
        <v/>
      </c>
      <c r="J17" s="28"/>
      <c r="K17" s="32"/>
    </row>
    <row r="18" customFormat="false" ht="15.3" hidden="false" customHeight="true" outlineLevel="0" collapsed="false">
      <c r="B18" s="33"/>
      <c r="C18" s="29" t="n">
        <v>2</v>
      </c>
      <c r="D18" s="33"/>
      <c r="E18" s="30" t="str">
        <f aca="false">INDEX(Participants!$G$5:$G$8,Calculs!$C28,1)</f>
        <v/>
      </c>
      <c r="F18" s="31" t="str">
        <f aca="false">IF(INDEX(Participants!$F$5:$F$8,Calculs!$M28,1)="","",INDEX(Participants!$F$5:$F$8,Calculs!$M28,1))</f>
        <v/>
      </c>
      <c r="G18" s="28"/>
      <c r="H18" s="30" t="str">
        <f aca="false">INDEX(Participants!$G$5:$G$8,Calculs!$D28,1)</f>
        <v/>
      </c>
      <c r="I18" s="31" t="str">
        <f aca="false">IF(INDEX(Participants!$F$5:$F$8,Calculs!$N28,1)="","",INDEX(Participants!$F$5:$F$8,Calculs!$N28,1))</f>
        <v/>
      </c>
      <c r="J18" s="33"/>
      <c r="K18" s="32"/>
    </row>
    <row r="19" customFormat="false" ht="15.3" hidden="false" customHeight="true" outlineLevel="0" collapsed="false">
      <c r="B19" s="25" t="s">
        <v>9</v>
      </c>
      <c r="C19" s="25" t="s">
        <v>10</v>
      </c>
      <c r="D19" s="25"/>
      <c r="E19" s="26" t="s">
        <v>11</v>
      </c>
      <c r="F19" s="26" t="s">
        <v>6</v>
      </c>
      <c r="G19" s="25" t="s">
        <v>12</v>
      </c>
      <c r="H19" s="27" t="s">
        <v>13</v>
      </c>
      <c r="I19" s="27" t="s">
        <v>6</v>
      </c>
      <c r="J19" s="25"/>
      <c r="K19" s="25" t="s">
        <v>14</v>
      </c>
    </row>
    <row r="20" customFormat="false" ht="15.3" hidden="false" customHeight="true" outlineLevel="0" collapsed="false">
      <c r="B20" s="28" t="n">
        <f aca="false">B17+1</f>
        <v>6</v>
      </c>
      <c r="C20" s="29" t="n">
        <v>1</v>
      </c>
      <c r="D20" s="28"/>
      <c r="E20" s="30" t="str">
        <f aca="false">INDEX(Participants!$G$5:$G$8,Calculs!$C30,1)</f>
        <v/>
      </c>
      <c r="F20" s="31" t="str">
        <f aca="false">IF(INDEX(Participants!$F$5:$F$8,Calculs!$M30,1)="","",INDEX(Participants!$F$5:$F$8,Calculs!$M30,1))</f>
        <v/>
      </c>
      <c r="G20" s="28"/>
      <c r="H20" s="30" t="str">
        <f aca="false">INDEX(Participants!$G$5:$G$8,Calculs!$D30,1)</f>
        <v/>
      </c>
      <c r="I20" s="31" t="str">
        <f aca="false">IF(INDEX(Participants!$F$5:$F$8,Calculs!$N30,1)="","",INDEX(Participants!$F$5:$F$8,Calculs!$N30,1))</f>
        <v/>
      </c>
      <c r="J20" s="28"/>
      <c r="K20" s="32"/>
    </row>
    <row r="21" customFormat="false" ht="15.3" hidden="false" customHeight="true" outlineLevel="0" collapsed="false">
      <c r="B21" s="33"/>
      <c r="C21" s="29" t="n">
        <v>2</v>
      </c>
      <c r="D21" s="33"/>
      <c r="E21" s="30" t="str">
        <f aca="false">INDEX(Participants!$G$5:$G$8,Calculs!$C31,1)</f>
        <v/>
      </c>
      <c r="F21" s="31" t="str">
        <f aca="false">IF(INDEX(Participants!$F$5:$F$8,Calculs!$M31,1)="","",INDEX(Participants!$F$5:$F$8,Calculs!$M31,1))</f>
        <v/>
      </c>
      <c r="G21" s="28"/>
      <c r="H21" s="30" t="str">
        <f aca="false">INDEX(Participants!$G$5:$G$8,Calculs!$D31,1)</f>
        <v/>
      </c>
      <c r="I21" s="31" t="str">
        <f aca="false">IF(INDEX(Participants!$F$5:$F$8,Calculs!$N31,1)="","",INDEX(Participants!$F$5:$F$8,Calculs!$N31,1))</f>
        <v/>
      </c>
      <c r="J21" s="33"/>
      <c r="K21" s="32"/>
    </row>
    <row r="22" customFormat="false" ht="23.4" hidden="false" customHeight="true" outlineLevel="0" collapsed="false">
      <c r="A22" s="0"/>
      <c r="B22" s="35" t="s">
        <v>16</v>
      </c>
      <c r="C22" s="35"/>
      <c r="D22" s="35"/>
      <c r="E22" s="35"/>
      <c r="F22" s="35"/>
      <c r="G22" s="35"/>
      <c r="H22" s="35"/>
      <c r="I22" s="35"/>
      <c r="J22" s="35"/>
      <c r="K22" s="35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</row>
    <row r="23" customFormat="false" ht="15.3" hidden="false" customHeight="true" outlineLevel="0" collapsed="false">
      <c r="B23" s="25" t="s">
        <v>9</v>
      </c>
      <c r="C23" s="25" t="s">
        <v>10</v>
      </c>
      <c r="D23" s="25"/>
      <c r="E23" s="26" t="s">
        <v>11</v>
      </c>
      <c r="F23" s="26" t="s">
        <v>6</v>
      </c>
      <c r="G23" s="25" t="s">
        <v>12</v>
      </c>
      <c r="H23" s="27" t="s">
        <v>13</v>
      </c>
      <c r="I23" s="27" t="s">
        <v>6</v>
      </c>
      <c r="J23" s="25"/>
      <c r="K23" s="25" t="s">
        <v>14</v>
      </c>
    </row>
    <row r="24" customFormat="false" ht="15.3" hidden="false" customHeight="true" outlineLevel="0" collapsed="false">
      <c r="B24" s="28" t="n">
        <v>7</v>
      </c>
      <c r="C24" s="29" t="n">
        <v>1</v>
      </c>
      <c r="D24" s="28"/>
      <c r="E24" s="30" t="str">
        <f aca="false">INDEX(Participants!$G$5:$G$8,Calculs!$C33,1)</f>
        <v/>
      </c>
      <c r="F24" s="31" t="str">
        <f aca="false">IF(INDEX(Participants!$F$5:$F$8,Calculs!$M33,1)="","",INDEX(Participants!$F$5:$F$8,Calculs!$M33,1))</f>
        <v/>
      </c>
      <c r="G24" s="28"/>
      <c r="H24" s="30" t="str">
        <f aca="false">INDEX(Participants!$G$5:$G$8,Calculs!$D33,1)</f>
        <v/>
      </c>
      <c r="I24" s="31" t="str">
        <f aca="false">IF(INDEX(Participants!$F$5:$F$8,Calculs!$N33,1)="","",INDEX(Participants!$F$5:$F$8,Calculs!$N33,1))</f>
        <v/>
      </c>
      <c r="J24" s="28"/>
      <c r="K24" s="32"/>
    </row>
    <row r="25" customFormat="false" ht="15.3" hidden="false" customHeight="true" outlineLevel="0" collapsed="false">
      <c r="B25" s="33"/>
      <c r="C25" s="29" t="n">
        <v>2</v>
      </c>
      <c r="D25" s="33"/>
      <c r="E25" s="30" t="str">
        <f aca="false">INDEX(Participants!$G$5:$G$8,Calculs!$C34,1)</f>
        <v/>
      </c>
      <c r="F25" s="31" t="str">
        <f aca="false">IF(INDEX(Participants!$F$5:$F$8,Calculs!$M34,1)="","",INDEX(Participants!$F$5:$F$8,Calculs!$M34,1))</f>
        <v/>
      </c>
      <c r="G25" s="28"/>
      <c r="H25" s="30" t="str">
        <f aca="false">INDEX(Participants!$G$5:$G$8,Calculs!$D34,1)</f>
        <v/>
      </c>
      <c r="I25" s="31" t="str">
        <f aca="false">IF(INDEX(Participants!$F$5:$F$8,Calculs!$N34,1)="","",INDEX(Participants!$F$5:$F$8,Calculs!$N34,1))</f>
        <v/>
      </c>
      <c r="J25" s="33"/>
      <c r="K25" s="32"/>
    </row>
    <row r="26" customFormat="false" ht="15.3" hidden="false" customHeight="true" outlineLevel="0" collapsed="false">
      <c r="B26" s="25" t="s">
        <v>9</v>
      </c>
      <c r="C26" s="25" t="s">
        <v>10</v>
      </c>
      <c r="D26" s="25"/>
      <c r="E26" s="26" t="s">
        <v>11</v>
      </c>
      <c r="F26" s="26" t="s">
        <v>6</v>
      </c>
      <c r="G26" s="25" t="s">
        <v>12</v>
      </c>
      <c r="H26" s="27" t="s">
        <v>13</v>
      </c>
      <c r="I26" s="27" t="s">
        <v>6</v>
      </c>
      <c r="J26" s="25"/>
      <c r="K26" s="25" t="s">
        <v>14</v>
      </c>
    </row>
    <row r="27" customFormat="false" ht="15.3" hidden="false" customHeight="true" outlineLevel="0" collapsed="false">
      <c r="B27" s="28" t="n">
        <f aca="false">B24+1</f>
        <v>8</v>
      </c>
      <c r="C27" s="29" t="n">
        <v>1</v>
      </c>
      <c r="D27" s="28"/>
      <c r="E27" s="30" t="str">
        <f aca="false">INDEX(Participants!$G$5:$G$8,Calculs!$C36,1)</f>
        <v/>
      </c>
      <c r="F27" s="31" t="str">
        <f aca="false">IF(INDEX(Participants!$F$5:$F$8,Calculs!$M36,1)="","",INDEX(Participants!$F$5:$F$8,Calculs!$M36,1))</f>
        <v/>
      </c>
      <c r="G27" s="28"/>
      <c r="H27" s="30" t="str">
        <f aca="false">INDEX(Participants!$G$5:$G$8,Calculs!$D36,1)</f>
        <v/>
      </c>
      <c r="I27" s="31" t="str">
        <f aca="false">IF(INDEX(Participants!$F$5:$F$8,Calculs!$N36,1)="","",INDEX(Participants!$F$5:$F$8,Calculs!$N36,1))</f>
        <v/>
      </c>
      <c r="J27" s="28"/>
      <c r="K27" s="32"/>
    </row>
    <row r="28" customFormat="false" ht="15.3" hidden="false" customHeight="true" outlineLevel="0" collapsed="false">
      <c r="B28" s="33"/>
      <c r="C28" s="29" t="n">
        <v>2</v>
      </c>
      <c r="D28" s="33"/>
      <c r="E28" s="30" t="str">
        <f aca="false">INDEX(Participants!$G$5:$G$8,Calculs!$C37,1)</f>
        <v/>
      </c>
      <c r="F28" s="31" t="str">
        <f aca="false">IF(INDEX(Participants!$F$5:$F$8,Calculs!$M37,1)="","",INDEX(Participants!$F$5:$F$8,Calculs!$M37,1))</f>
        <v/>
      </c>
      <c r="G28" s="28"/>
      <c r="H28" s="30" t="str">
        <f aca="false">INDEX(Participants!$G$5:$G$8,Calculs!$D37,1)</f>
        <v/>
      </c>
      <c r="I28" s="31" t="str">
        <f aca="false">IF(INDEX(Participants!$F$5:$F$8,Calculs!$N37,1)="","",INDEX(Participants!$F$5:$F$8,Calculs!$N37,1))</f>
        <v/>
      </c>
      <c r="J28" s="33"/>
      <c r="K28" s="32"/>
    </row>
    <row r="29" customFormat="false" ht="15.3" hidden="false" customHeight="true" outlineLevel="0" collapsed="false">
      <c r="B29" s="25" t="s">
        <v>9</v>
      </c>
      <c r="C29" s="25" t="s">
        <v>10</v>
      </c>
      <c r="D29" s="25"/>
      <c r="E29" s="26" t="s">
        <v>11</v>
      </c>
      <c r="F29" s="26" t="s">
        <v>6</v>
      </c>
      <c r="G29" s="25" t="s">
        <v>12</v>
      </c>
      <c r="H29" s="27" t="s">
        <v>13</v>
      </c>
      <c r="I29" s="27" t="s">
        <v>6</v>
      </c>
      <c r="J29" s="25"/>
      <c r="K29" s="25" t="s">
        <v>14</v>
      </c>
    </row>
    <row r="30" customFormat="false" ht="15.3" hidden="false" customHeight="true" outlineLevel="0" collapsed="false">
      <c r="B30" s="28" t="n">
        <f aca="false">B27+1</f>
        <v>9</v>
      </c>
      <c r="C30" s="29" t="n">
        <v>1</v>
      </c>
      <c r="D30" s="28"/>
      <c r="E30" s="30" t="str">
        <f aca="false">INDEX(Participants!$G$5:$G$8,Calculs!$C39,1)</f>
        <v/>
      </c>
      <c r="F30" s="31" t="str">
        <f aca="false">IF(INDEX(Participants!$F$5:$F$8,Calculs!$M39,1)="","",INDEX(Participants!$F$5:$F$8,Calculs!$M39,1))</f>
        <v/>
      </c>
      <c r="G30" s="28"/>
      <c r="H30" s="30" t="str">
        <f aca="false">INDEX(Participants!$G$5:$G$8,Calculs!$D39,1)</f>
        <v/>
      </c>
      <c r="I30" s="31" t="str">
        <f aca="false">IF(INDEX(Participants!$F$5:$F$8,Calculs!$N39,1)="","",INDEX(Participants!$F$5:$F$8,Calculs!$N39,1))</f>
        <v/>
      </c>
      <c r="J30" s="28"/>
      <c r="K30" s="32"/>
    </row>
    <row r="31" customFormat="false" ht="15.3" hidden="false" customHeight="true" outlineLevel="0" collapsed="false">
      <c r="B31" s="33"/>
      <c r="C31" s="29" t="n">
        <v>2</v>
      </c>
      <c r="D31" s="33"/>
      <c r="E31" s="30" t="str">
        <f aca="false">INDEX(Participants!$G$5:$G$8,Calculs!$C40,1)</f>
        <v/>
      </c>
      <c r="F31" s="31" t="str">
        <f aca="false">IF(INDEX(Participants!$F$5:$F$8,Calculs!$M40,1)="","",INDEX(Participants!$F$5:$F$8,Calculs!$M40,1))</f>
        <v/>
      </c>
      <c r="G31" s="28"/>
      <c r="H31" s="30" t="str">
        <f aca="false">INDEX(Participants!$G$5:$G$8,Calculs!$D40,1)</f>
        <v/>
      </c>
      <c r="I31" s="31" t="str">
        <f aca="false">IF(INDEX(Participants!$F$5:$F$8,Calculs!$N40,1)="","",INDEX(Participants!$F$5:$F$8,Calculs!$N40,1))</f>
        <v/>
      </c>
      <c r="J31" s="33"/>
      <c r="K31" s="32"/>
    </row>
    <row r="32" customFormat="false" ht="15" hidden="false" customHeight="false" outlineLevel="0" collapsed="false">
      <c r="B32" s="23"/>
      <c r="C32" s="23"/>
      <c r="D32" s="23"/>
      <c r="E32" s="23"/>
      <c r="F32" s="23"/>
      <c r="G32" s="23"/>
      <c r="H32" s="23"/>
      <c r="I32" s="23"/>
      <c r="J32" s="23"/>
      <c r="K32" s="23"/>
    </row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objects="true" scenarios="true" selectLockedCells="true"/>
  <mergeCells count="3">
    <mergeCell ref="B2:K2"/>
    <mergeCell ref="B12:K12"/>
    <mergeCell ref="B22:K22"/>
  </mergeCells>
  <dataValidations count="1">
    <dataValidation allowBlank="true" operator="equal" showDropDown="false" showErrorMessage="true" showInputMessage="false" sqref="K4:K5 K7:K8 K10:K11 K14:K15 K17:K18 K20:K21 K24:K25 K27:K28 K30:K31" type="list">
      <formula1>"B,J"</formula1>
      <formula2>0</formula2>
    </dataValidation>
  </dataValidation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B1:IS9"/>
  <sheetViews>
    <sheetView showFormulas="false" showGridLines="fals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P4" activeCellId="0" sqref="P4"/>
    </sheetView>
  </sheetViews>
  <sheetFormatPr defaultRowHeight="15" zeroHeight="false" outlineLevelRow="0" outlineLevelCol="0"/>
  <cols>
    <col collapsed="false" customWidth="true" hidden="false" outlineLevel="0" max="1" min="1" style="1" width="3.14"/>
    <col collapsed="false" customWidth="true" hidden="false" outlineLevel="0" max="2" min="2" style="1" width="19.63"/>
    <col collapsed="false" customWidth="true" hidden="false" outlineLevel="0" max="3" min="3" style="1" width="2.46"/>
    <col collapsed="false" customWidth="true" hidden="false" outlineLevel="0" max="15" min="4" style="1" width="2.59"/>
    <col collapsed="false" customWidth="true" hidden="false" outlineLevel="0" max="16" min="16" style="1" width="3.95"/>
    <col collapsed="false" customWidth="true" hidden="false" outlineLevel="0" max="17" min="17" style="1" width="5.64"/>
    <col collapsed="false" customWidth="true" hidden="false" outlineLevel="0" max="18" min="18" style="1" width="3.56"/>
    <col collapsed="false" customWidth="true" hidden="false" outlineLevel="0" max="19" min="19" style="1" width="5.49"/>
    <col collapsed="false" customWidth="true" hidden="true" outlineLevel="0" max="23" min="20" style="1" width="12.19"/>
    <col collapsed="false" customWidth="true" hidden="false" outlineLevel="0" max="248" min="24" style="1" width="12.19"/>
    <col collapsed="false" customWidth="true" hidden="false" outlineLevel="0" max="1015" min="249" style="0" width="12.19"/>
    <col collapsed="false" customWidth="true" hidden="false" outlineLevel="0" max="1025" min="1016" style="0" width="8.36"/>
  </cols>
  <sheetData>
    <row r="1" customFormat="false" ht="120.25" hidden="false" customHeight="true" outlineLevel="0" collapsed="false"/>
    <row r="2" customFormat="false" ht="150.25" hidden="false" customHeight="true" outlineLevel="0" collapsed="false">
      <c r="B2" s="36" t="s">
        <v>17</v>
      </c>
      <c r="C2" s="36"/>
      <c r="D2" s="37" t="str">
        <f aca="false">$B4</f>
        <v/>
      </c>
      <c r="E2" s="37"/>
      <c r="F2" s="37"/>
      <c r="G2" s="38" t="str">
        <f aca="false">$B5</f>
        <v/>
      </c>
      <c r="H2" s="38"/>
      <c r="I2" s="38"/>
      <c r="J2" s="38" t="str">
        <f aca="false">$B6</f>
        <v/>
      </c>
      <c r="K2" s="38"/>
      <c r="L2" s="38"/>
      <c r="M2" s="38" t="str">
        <f aca="false">$B7</f>
        <v/>
      </c>
      <c r="N2" s="38"/>
      <c r="O2" s="38"/>
      <c r="P2" s="39" t="s">
        <v>18</v>
      </c>
      <c r="Q2" s="40" t="s">
        <v>19</v>
      </c>
      <c r="R2" s="41" t="s">
        <v>20</v>
      </c>
      <c r="S2" s="42" t="s">
        <v>21</v>
      </c>
      <c r="T2" s="43"/>
      <c r="U2" s="44"/>
      <c r="V2" s="44"/>
      <c r="W2" s="44" t="s">
        <v>22</v>
      </c>
      <c r="X2" s="45"/>
      <c r="IO2" s="1"/>
      <c r="IP2" s="1"/>
      <c r="IQ2" s="1"/>
      <c r="IR2" s="1"/>
      <c r="IS2" s="1"/>
    </row>
    <row r="3" customFormat="false" ht="20.85" hidden="false" customHeight="true" outlineLevel="0" collapsed="false">
      <c r="B3" s="36"/>
      <c r="C3" s="36"/>
      <c r="D3" s="46" t="s">
        <v>23</v>
      </c>
      <c r="E3" s="47" t="s">
        <v>24</v>
      </c>
      <c r="F3" s="47" t="s">
        <v>25</v>
      </c>
      <c r="G3" s="47" t="s">
        <v>23</v>
      </c>
      <c r="H3" s="47" t="s">
        <v>24</v>
      </c>
      <c r="I3" s="47" t="s">
        <v>25</v>
      </c>
      <c r="J3" s="47" t="s">
        <v>23</v>
      </c>
      <c r="K3" s="47" t="s">
        <v>24</v>
      </c>
      <c r="L3" s="47" t="s">
        <v>25</v>
      </c>
      <c r="M3" s="47" t="s">
        <v>23</v>
      </c>
      <c r="N3" s="47" t="s">
        <v>24</v>
      </c>
      <c r="O3" s="47" t="s">
        <v>25</v>
      </c>
      <c r="P3" s="39"/>
      <c r="Q3" s="40"/>
      <c r="R3" s="41"/>
      <c r="S3" s="42"/>
      <c r="T3" s="43"/>
      <c r="U3" s="44"/>
      <c r="V3" s="44"/>
      <c r="W3" s="44"/>
      <c r="X3" s="45"/>
      <c r="IO3" s="1"/>
      <c r="IP3" s="1"/>
      <c r="IQ3" s="1"/>
      <c r="IR3" s="1"/>
      <c r="IS3" s="1"/>
    </row>
    <row r="4" customFormat="false" ht="19.85" hidden="false" customHeight="true" outlineLevel="0" collapsed="false">
      <c r="B4" s="48" t="str">
        <f aca="false">Participants!$G5</f>
        <v/>
      </c>
      <c r="C4" s="48"/>
      <c r="D4" s="49"/>
      <c r="E4" s="50"/>
      <c r="F4" s="50"/>
      <c r="G4" s="51" t="str">
        <f aca="false">IF(INDEX(Calculs!$O$15:$O$41,MATCH(CONCATENATE(CHOOSE(COLUMN()-3,"A","B","C","D","E","F"),ROW()," ",CHOOSE(ROW()-1,"A","B","C","D","E","F"),COLUMN()-2),Calculs!$S$15:$S$41,0),1)="","",IF(INDEX(Calculs!$O$15:$O$41,MATCH(CONCATENATE(CHOOSE(COLUMN()-3,"A","B","C","D","E","F"),ROW()," ",CHOOSE(ROW()-1,"A","B","C","D","E","F"),COLUMN()-2),Calculs!$S$15:$S$41,0),1)=(ROW()-3),1,0))</f>
        <v/>
      </c>
      <c r="H4" s="51" t="str">
        <f aca="false">IF(INDEX(Calculs!$O$15:$O$41,MATCH(CONCATENATE(CHOOSE(COLUMN()-4,"I","J","K","L","M","N"),ROW()," ",CHOOSE(ROW()-1,"I","J","K","L","M","N"),COLUMN()-3),Calculs!$S$15:$S$41,0),1)="","",IF(INDEX(Calculs!$O$15:$O$41,MATCH(CONCATENATE(CHOOSE(COLUMN()-4,"I","J","K","L","M","N"),ROW()," ",CHOOSE(ROW()-1,"I","J","K","L","M","N"),COLUMN()-3),Calculs!$S$15:$S$41,0),1)=(ROW()-3),1,0))</f>
        <v/>
      </c>
      <c r="I4" s="51" t="str">
        <f aca="false">IF(INDEX(Calculs!$O$15:$O$41,MATCH(CONCATENATE(CHOOSE(COLUMN()-5,"Q","R","S","T","U","V"),ROW()," ",CHOOSE(ROW()-1,"Q","R","S","T","U","V"),COLUMN()-4),Calculs!$S$15:$S$41,0),1)="","",IF(INDEX(Calculs!$O$15:$O$41,MATCH(CONCATENATE(CHOOSE(COLUMN()-5,"Q","R","S","T","U","V"),ROW()," ",CHOOSE(ROW()-1,"Q","R","S","T","U","V"),COLUMN()-4),Calculs!$S$15:$S$41,0),1)=(ROW()-3),1,0))</f>
        <v/>
      </c>
      <c r="J4" s="51" t="str">
        <f aca="false">IF(INDEX(Calculs!$O$15:$O$41,MATCH(CONCATENATE(CHOOSE(COLUMN()-5,"A","B","C","D","E","F"),ROW()," ",CHOOSE(ROW()-1,"A","B","C","D","E","F"),COLUMN()-4),Calculs!$S$15:$S$41,0),1)="","",IF(INDEX(Calculs!$O$15:$O$41,MATCH(CONCATENATE(CHOOSE(COLUMN()-5,"A","B","C","D","E","F"),ROW()," ",CHOOSE(ROW()-1,"A","B","C","D","E","F"),COLUMN()-4),Calculs!$S$15:$S$41,0),1)=(ROW()-3),1,0))</f>
        <v/>
      </c>
      <c r="K4" s="51" t="str">
        <f aca="false">IF(INDEX(Calculs!$O$15:$O$41,MATCH(CONCATENATE(CHOOSE(COLUMN()-6,"I","J","K","L","M","N"),ROW()," ",CHOOSE(ROW()-1,"I","J","K","L","M","N"),COLUMN()-5),Calculs!$S$15:$S$41,0),1)="","",IF(INDEX(Calculs!$O$15:$O$41,MATCH(CONCATENATE(CHOOSE(COLUMN()-6,"I","J","K","L","M","N"),ROW()," ",CHOOSE(ROW()-1,"I","J","K","L","M","N"),COLUMN()-5),Calculs!$S$15:$S$41,0),1)=(ROW()-3),1,0))</f>
        <v/>
      </c>
      <c r="L4" s="51" t="str">
        <f aca="false">IF(INDEX(Calculs!$O$15:$O$41,MATCH(CONCATENATE(CHOOSE(COLUMN()-7,"Q","R","S","T","U","V"),ROW()," ",CHOOSE(ROW()-1,"Q","R","S","T","U","V"),COLUMN()-6),Calculs!$S$15:$S$41,0),1)="","",IF(INDEX(Calculs!$O$15:$O$41,MATCH(CONCATENATE(CHOOSE(COLUMN()-7,"Q","R","S","T","U","V"),ROW()," ",CHOOSE(ROW()-1,"Q","R","S","T","U","V"),COLUMN()-6),Calculs!$S$15:$S$41,0),1)=(ROW()-3),1,0))</f>
        <v/>
      </c>
      <c r="M4" s="52" t="str">
        <f aca="false">IF(INDEX(Calculs!$O$15:$O$41,MATCH(CONCATENATE(CHOOSE(ROW()-1,"A","B","C","D","E","F"),COLUMN()-6," ",CHOOSE(COLUMN()-7,"A","B","C","D","E","F"),ROW()),Calculs!$S$15:$S$41,0),1)="","",IF(INDEX(Calculs!$O$15:$O$41,MATCH(CONCATENATE(CHOOSE(ROW()-1,"A","B","C","D","E","F"),COLUMN()-6," ",CHOOSE(COLUMN()-7,"A","B","C","D","E","F"),ROW()),Calculs!$S$15:$S$41,0),1)=(ROW()-3),1,0))</f>
        <v/>
      </c>
      <c r="N4" s="52" t="str">
        <f aca="false">IF(INDEX(Calculs!$O$15:$O$41,MATCH(CONCATENATE(CHOOSE(ROW()-1,"I","J","K","L","M","N"),COLUMN()-7," ",CHOOSE(COLUMN()-8,"I","J","K","L","M","N"),ROW()),Calculs!$S$15:$S$41,0),1)="","",IF(INDEX(Calculs!$O$15:$O$41,MATCH(CONCATENATE(CHOOSE(ROW()-1,"I","J","K","L","M","N","P"),COLUMN()-7," ",CHOOSE(COLUMN()-8,"I","J","K","L","M","N"),ROW()),Calculs!$S$15:$S$41,0),1)=(ROW()-3),1,0))</f>
        <v/>
      </c>
      <c r="O4" s="52" t="str">
        <f aca="false">IF(INDEX(Calculs!$O$15:$O$41,MATCH(CONCATENATE(CHOOSE(ROW()-1,"Q","R","S","T","U","V"),COLUMN()-8," ",CHOOSE(COLUMN()-9,"Q","R","S","T","U","V"),ROW()),Calculs!$S$15:$S$41,0),1)="","",IF(INDEX(Calculs!$O$15:$O$41,MATCH(CONCATENATE(CHOOSE(ROW()-1,"Q","R","S","T","U","V"),COLUMN()-8," ",CHOOSE(COLUMN()-9,"Q","R","S","T","U","V"),ROW()),Calculs!$S$15:$S$41,0),1)=(ROW()-3),1,0))</f>
        <v/>
      </c>
      <c r="P4" s="53"/>
      <c r="Q4" s="54" t="str">
        <f aca="false">IF(AND($D4="",$E4="",$F4="",$G4="",$H4="",$I4="",$J4="",$K4="",$L4="",$M4="",$N4="",$O4=""),"",SUM($D4:$P4))</f>
        <v/>
      </c>
      <c r="R4" s="51" t="str">
        <f aca="false">IF($Q4="","",ROUND(100*SUM($D4:$P4)/COUNT($D4:$O4),1))</f>
        <v/>
      </c>
      <c r="S4" s="55" t="str">
        <f aca="false">IF($T$9=0,"",IF($Q4="","",INDEX($V$4:$V$7,MATCH($R4,$U$4:$U$7,0))))</f>
        <v/>
      </c>
      <c r="T4" s="56" t="n">
        <f aca="false">COUNTIF(Calculs!$O$15:$O$41,CONCATENATE("=",Calculs!$B4))</f>
        <v>0</v>
      </c>
      <c r="U4" s="57" t="e">
        <f aca="false">LARGE($R$4:$R$7,$V4)</f>
        <v>#VALUE!</v>
      </c>
      <c r="V4" s="57" t="n">
        <v>1</v>
      </c>
      <c r="W4" s="58" t="str">
        <f aca="false">IF(Calculs!$O$45=Calculs!$P$46,INDEX($B$4:$B$7,MATCH($V4,$S$4:$S$7,0),1),"")</f>
        <v/>
      </c>
      <c r="X4" s="45"/>
      <c r="IO4" s="1"/>
      <c r="IP4" s="1"/>
      <c r="IQ4" s="1"/>
      <c r="IR4" s="1"/>
      <c r="IS4" s="1"/>
    </row>
    <row r="5" customFormat="false" ht="19.85" hidden="false" customHeight="true" outlineLevel="0" collapsed="false">
      <c r="B5" s="59" t="str">
        <f aca="false">Participants!$G6</f>
        <v/>
      </c>
      <c r="C5" s="59"/>
      <c r="D5" s="60" t="str">
        <f aca="false">IF(INDEX(Calculs!$O$15:$O$41,MATCH(CONCATENATE(CHOOSE(ROW()-1,"A","B","C","D","E","F"),COLUMN()," ",CHOOSE(COLUMN()-1,"A","B","C","D","E","F"),ROW()),Calculs!$S$15:$S$41,0),1)="","",IF(INDEX(Calculs!$O$15:$O$41,MATCH(CONCATENATE(CHOOSE(ROW()-1,"A","B","C","D","E","F"),COLUMN()," ",CHOOSE(COLUMN()-1,"A","B","C","D","E","F"),ROW()),Calculs!$S$15:$S$41,0),1)=(ROW()-3),1,0))</f>
        <v/>
      </c>
      <c r="E5" s="52" t="str">
        <f aca="false">IF(INDEX(Calculs!$O$15:$O$41,MATCH(CONCATENATE(CHOOSE(ROW()-1,"I","J","K","L","M","N"),COLUMN()-1," ",CHOOSE(COLUMN()-2,"I","J","K","L","M","N"),ROW()),Calculs!$S$15:$S$41,0),1)="","",IF(INDEX(Calculs!$O$15:$O$41,MATCH(CONCATENATE(CHOOSE(ROW()-1,"I","J","K","L","M","N"),COLUMN()-1," ",CHOOSE(COLUMN()-2,"I","J","K","L","M","N"),ROW()),Calculs!$S$15:$S$41,0),1)=(ROW()-3),1,0))</f>
        <v/>
      </c>
      <c r="F5" s="52" t="str">
        <f aca="false">IF(INDEX(Calculs!$O$15:$O$41,MATCH(CONCATENATE(CHOOSE(ROW()-1,"Q","R","S","T","U","V"),COLUMN()-2," ",CHOOSE(COLUMN()-3,"Q","R","S","T","U","V"),ROW()),Calculs!$S$15:$S$41,0),1)="","",IF(INDEX(Calculs!$O$15:$O$41,MATCH(CONCATENATE(CHOOSE(ROW()-1,"Q","R","S","T","U","V"),COLUMN()-2," ",CHOOSE(COLUMN()-3,"Q","R","S","T","U","V"),ROW()),Calculs!$S$15:$S$41,0),1)=(ROW()-3),1,0))</f>
        <v/>
      </c>
      <c r="G5" s="61"/>
      <c r="H5" s="61"/>
      <c r="I5" s="61"/>
      <c r="J5" s="52" t="str">
        <f aca="false">IF(INDEX(Calculs!$O$15:$O$41,MATCH(CONCATENATE(CHOOSE(COLUMN()-5,"A","B","C","D","E","F"),ROW()," ",CHOOSE(ROW()-1,"A","B","C","D","E","F"),COLUMN()-4),Calculs!$S$15:$S$41,0),1)="","",IF(INDEX(Calculs!$O$15:$O$41,MATCH(CONCATENATE(CHOOSE(COLUMN()-5,"A","B","C","D","E","F"),ROW()," ",CHOOSE(ROW()-1,"A","B","C","D","E","F"),COLUMN()-4),Calculs!$S$15:$S$41,0),1)=(ROW()-3),1,0))</f>
        <v/>
      </c>
      <c r="K5" s="52" t="str">
        <f aca="false">IF(INDEX(Calculs!$O$15:$O$41,MATCH(CONCATENATE(CHOOSE(COLUMN()-6,"I","J","K","L","M","N"),ROW()," ",CHOOSE(ROW()-1,"I","J","K","L","M","N"),COLUMN()-5),Calculs!$S$15:$S$41,0),1)="","",IF(INDEX(Calculs!$O$15:$O$41,MATCH(CONCATENATE(CHOOSE(COLUMN()-6,"I","J","K","L","M","N"),ROW()," ",CHOOSE(ROW()-1,"I","J","K","L","M","N"),COLUMN()-5),Calculs!$S$15:$S$41,0),1)=(ROW()-3),1,0))</f>
        <v/>
      </c>
      <c r="L5" s="52" t="str">
        <f aca="false">IF(INDEX(Calculs!$O$15:$O$41,MATCH(CONCATENATE(CHOOSE(COLUMN()-7,"Q","R","S","T","U","V"),ROW()," ",CHOOSE(ROW()-1,"Q","R","S","T","U","V"),COLUMN()-6),Calculs!$S$15:$S$41,0),1)="","",IF(INDEX(Calculs!$O$15:$O$41,MATCH(CONCATENATE(CHOOSE(COLUMN()-7,"Q","R","S","T","U","V"),ROW()," ",CHOOSE(ROW()-1,"Q","R","S","T","U","V"),COLUMN()-6),Calculs!$S$15:$S$41,0),1)=(ROW()-3),1,0))</f>
        <v/>
      </c>
      <c r="M5" s="52" t="str">
        <f aca="false">IF(INDEX(Calculs!$O$15:$O$41,MATCH(CONCATENATE(CHOOSE(COLUMN()-7,"A","B","C","D","E","F"),ROW()," ",CHOOSE(ROW()-1,"A","B","C","D","E","F"),COLUMN()-6),Calculs!$S$15:$S$41,0),1)="","",IF(INDEX(Calculs!$O$15:$O$41,MATCH(CONCATENATE(CHOOSE(COLUMN()-7,"A","B","C","D","E","F"),ROW()," ",CHOOSE(ROW()-1,"A","B","C","D","E","F"),COLUMN()-6),Calculs!$S$15:$S$41,0),1)=(ROW()-3),1,0))</f>
        <v/>
      </c>
      <c r="N5" s="52" t="str">
        <f aca="false">IF(INDEX(Calculs!$O$15:$O$41,MATCH(CONCATENATE(CHOOSE(COLUMN()-8,"I","J","K","L","M","N"),ROW()," ",CHOOSE(ROW()-1,"I","J","K","L","M","N"),COLUMN()-7),Calculs!$S$15:$S$41,0),1)="","",IF(INDEX(Calculs!$O$15:$O$41,MATCH(CONCATENATE(CHOOSE(COLUMN()-8,"I","J","K","L","M","N"),ROW()," ",CHOOSE(ROW()-1,"I","J","K","L","M","N"),COLUMN()-7),Calculs!$S$15:$S$41,0),1)=(ROW()-3),1,0))</f>
        <v/>
      </c>
      <c r="O5" s="52" t="str">
        <f aca="false">IF(INDEX(Calculs!$O$15:$O$41,MATCH(CONCATENATE(CHOOSE(COLUMN()-9,"Q","R","S","T","U","V"),ROW()," ",CHOOSE(ROW()-1,"Q","R","S","T","U","V"),COLUMN()-8),Calculs!$S$15:$S$41,0),1)="","",IF(INDEX(Calculs!$O$15:$O$41,MATCH(CONCATENATE(CHOOSE(COLUMN()-9,"Q","R","S","T","U","V"),ROW()," ",CHOOSE(ROW()-1,"Q","R","S","T","U","V"),COLUMN()-8),Calculs!$S$15:$S$41,0),1)=(ROW()-3),1,0))</f>
        <v/>
      </c>
      <c r="P5" s="62"/>
      <c r="Q5" s="60" t="str">
        <f aca="false">IF(AND($D5="",$E5="",$F5="",$G5="",$H5="",$I5="",$J5="",$K5="",$L5="",$M5="",$N5="",$O5=""),"",SUM($D5:$P5))</f>
        <v/>
      </c>
      <c r="R5" s="52" t="str">
        <f aca="false">IF($Q5="","",ROUND(100*SUM($D5:$P5)/COUNT($D5:$O5),1))</f>
        <v/>
      </c>
      <c r="S5" s="63" t="str">
        <f aca="false">IF($T$9=0,"",IF($Q5="","",INDEX($V$4:$V$7,MATCH($R5,$U$4:$U$7,0))))</f>
        <v/>
      </c>
      <c r="T5" s="56" t="n">
        <f aca="false">COUNTIF(Calculs!$O$15:$O$41,CONCATENATE("=",Calculs!$B5))</f>
        <v>0</v>
      </c>
      <c r="U5" s="57" t="e">
        <f aca="false">LARGE($R$4:$R$7,$V5)</f>
        <v>#VALUE!</v>
      </c>
      <c r="V5" s="57" t="n">
        <v>2</v>
      </c>
      <c r="W5" s="58" t="str">
        <f aca="false">IF(Calculs!$O$45=Calculs!$P$46,INDEX($B$4:$B$7,MATCH($V5,$S$4:$S$7,0),1),"")</f>
        <v/>
      </c>
      <c r="X5" s="45"/>
      <c r="IO5" s="1"/>
      <c r="IP5" s="1"/>
      <c r="IQ5" s="1"/>
      <c r="IR5" s="1"/>
      <c r="IS5" s="1"/>
    </row>
    <row r="6" customFormat="false" ht="19.85" hidden="false" customHeight="true" outlineLevel="0" collapsed="false">
      <c r="B6" s="59" t="str">
        <f aca="false">Participants!$G7</f>
        <v/>
      </c>
      <c r="C6" s="59"/>
      <c r="D6" s="60" t="str">
        <f aca="false">IF(INDEX(Calculs!$O$15:$O$41,MATCH(CONCATENATE(CHOOSE(ROW()-1,"A","B","C","D","E","F"),COLUMN()," ",CHOOSE(COLUMN()-1,"A","B","C","D","E","F"),ROW()),Calculs!$S$15:$S$41,0),1)="","",IF(INDEX(Calculs!$O$15:$O$41,MATCH(CONCATENATE(CHOOSE(ROW()-1,"A","B","C","D","E","F"),COLUMN()," ",CHOOSE(COLUMN()-1,"A","B","C","D","E","F"),ROW()),Calculs!$S$15:$S$41,0),1)=(ROW()-3),1,0))</f>
        <v/>
      </c>
      <c r="E6" s="52" t="str">
        <f aca="false">IF(INDEX(Calculs!$O$15:$O$41,MATCH(CONCATENATE(CHOOSE(ROW()-1,"I","J","K","L","M","N"),COLUMN()-1," ",CHOOSE(COLUMN()-2,"I","J","K","L","M","N"),ROW()),Calculs!$S$15:$S$41,0),1)="","",IF(INDEX(Calculs!$O$15:$O$41,MATCH(CONCATENATE(CHOOSE(ROW()-1,"I","J","K","L","M","N"),COLUMN()-1," ",CHOOSE(COLUMN()-2,"I","J","K","L","M","N"),ROW()),Calculs!$S$15:$S$41,0),1)=(ROW()-3),1,0))</f>
        <v/>
      </c>
      <c r="F6" s="52" t="str">
        <f aca="false">IF(INDEX(Calculs!$O$15:$O$41,MATCH(CONCATENATE(CHOOSE(ROW()-1,"Q","R","S","T","U","V"),COLUMN()-2," ",CHOOSE(COLUMN()-3,"Q","R","S","T","U","V"),ROW()),Calculs!$S$15:$S$41,0),1)="","",IF(INDEX(Calculs!$O$15:$O$41,MATCH(CONCATENATE(CHOOSE(ROW()-1,"Q","R","S","T","U","V"),COLUMN()-2," ",CHOOSE(COLUMN()-3,"Q","R","S","T","U","V"),ROW()),Calculs!$S$15:$S$41,0),1)=(ROW()-3),1,0))</f>
        <v/>
      </c>
      <c r="G6" s="52" t="str">
        <f aca="false">IF(INDEX(Calculs!$O$15:$O$41,MATCH(CONCATENATE(CHOOSE(ROW()-1,"A","B","C","D","E","F"),COLUMN()-2," ",CHOOSE(COLUMN()-3,"A","B","C","D","E","F"),ROW()),Calculs!$S$15:$S$41,0),1)="","",IF(INDEX(Calculs!$O$15:$O$41,MATCH(CONCATENATE(CHOOSE(ROW()-1,"A","B","C","D","E","F"),COLUMN()-2," ",CHOOSE(COLUMN()-3,"A","B","C","D","E","F"),ROW()),Calculs!$S$15:$S$41,0),1)=(ROW()-3),1,0))</f>
        <v/>
      </c>
      <c r="H6" s="52" t="str">
        <f aca="false">IF(INDEX(Calculs!$O$15:$O$41,MATCH(CONCATENATE(CHOOSE(ROW()-1,"I","J","K","L","M","N"),COLUMN()-3," ",CHOOSE(COLUMN()-4,"I","J","K","L","M","N"),ROW()),Calculs!$S$15:$S$41,0),1)="","",IF(INDEX(Calculs!$O$15:$O$41,MATCH(CONCATENATE(CHOOSE(ROW()-1,"I","J","K","L","M","N"),COLUMN()-3," ",CHOOSE(COLUMN()-4,"I","J","K","L","M","N"),ROW()),Calculs!$S$15:$S$41,0),1)=(ROW()-3),1,0))</f>
        <v/>
      </c>
      <c r="I6" s="52" t="str">
        <f aca="false">IF(INDEX(Calculs!$O$15:$O$41,MATCH(CONCATENATE(CHOOSE(ROW()-1,"Q","R","S","T","U","V"),COLUMN()-4," ",CHOOSE(COLUMN()-5,"Q","R","S","T","U","V"),ROW()),Calculs!$S$15:$S$41,0),1)="","",IF(INDEX(Calculs!$O$15:$O$41,MATCH(CONCATENATE(CHOOSE(ROW()-1,"Q","R","S","T","U","V"),COLUMN()-4," ",CHOOSE(COLUMN()-5,"Q","R","S","T","U","V"),ROW()),Calculs!$S$15:$S$41,0),1)=(ROW()-3),1,0))</f>
        <v/>
      </c>
      <c r="J6" s="61"/>
      <c r="K6" s="61"/>
      <c r="L6" s="61"/>
      <c r="M6" s="52" t="str">
        <f aca="false">IF(INDEX(Calculs!$O$15:$O$41,MATCH(CONCATENATE(CHOOSE(COLUMN()-7,"A","B","C","D","E","F"),ROW()," ",CHOOSE(ROW()-1,"A","B","C","D","E","F"),COLUMN()-6),Calculs!$S$15:$S$41,0),1)="","",IF(INDEX(Calculs!$O$15:$O$41,MATCH(CONCATENATE(CHOOSE(COLUMN()-7,"A","B","C","D","E","F"),ROW()," ",CHOOSE(ROW()-1,"A","B","C","D","E","F"),COLUMN()-6),Calculs!$S$15:$S$41,0),1)=(ROW()-3),1,0))</f>
        <v/>
      </c>
      <c r="N6" s="52" t="str">
        <f aca="false">IF(INDEX(Calculs!$O$15:$O$41,MATCH(CONCATENATE(CHOOSE(COLUMN()-8,"I","J","K","L","M","N"),ROW()," ",CHOOSE(ROW()-1,"I","J","K","L","M","N"),COLUMN()-7),Calculs!$S$15:$S$41,0),1)="","",IF(INDEX(Calculs!$O$15:$O$41,MATCH(CONCATENATE(CHOOSE(COLUMN()-8,"I","J","K","L","M","N"),ROW()," ",CHOOSE(ROW()-1,"I","J","K","L","M","N"),COLUMN()-7),Calculs!$S$15:$S$41,0),1)=(ROW()-3),1,0))</f>
        <v/>
      </c>
      <c r="O6" s="52" t="str">
        <f aca="false">IF(INDEX(Calculs!$O$15:$O$41,MATCH(CONCATENATE(CHOOSE(COLUMN()-9,"Q","R","S","T","U","V"),ROW()," ",CHOOSE(ROW()-1,"Q","R","S","T","U","V"),COLUMN()-8),Calculs!$S$15:$S$41,0),1)="","",IF(INDEX(Calculs!$O$15:$O$41,MATCH(CONCATENATE(CHOOSE(COLUMN()-9,"Q","R","S","T","U","V"),ROW()," ",CHOOSE(ROW()-1,"Q","R","S","T","U","V"),COLUMN()-8),Calculs!$S$15:$S$41,0),1)=(ROW()-3),1,0))</f>
        <v/>
      </c>
      <c r="P6" s="62"/>
      <c r="Q6" s="60" t="str">
        <f aca="false">IF(AND($D6="",$E6="",$F6="",$G6="",$H6="",$I6="",$J6="",$K6="",$L6="",$M6="",$N6="",$O6=""),"",SUM($D6:$P6))</f>
        <v/>
      </c>
      <c r="R6" s="52" t="str">
        <f aca="false">IF($Q6="","",ROUND(100*SUM($D6:$P6)/COUNT($D6:$O6),1))</f>
        <v/>
      </c>
      <c r="S6" s="63" t="str">
        <f aca="false">IF($T$9=0,"",IF($Q6="","",INDEX($V$4:$V$7,MATCH($R6,$U$4:$U$7,0))))</f>
        <v/>
      </c>
      <c r="T6" s="56" t="n">
        <f aca="false">COUNTIF(Calculs!$O$15:$O$41,CONCATENATE("=",Calculs!$B6))</f>
        <v>0</v>
      </c>
      <c r="U6" s="57" t="e">
        <f aca="false">LARGE($R$4:$R$7,$V6)</f>
        <v>#VALUE!</v>
      </c>
      <c r="V6" s="57" t="n">
        <v>3</v>
      </c>
      <c r="W6" s="58" t="str">
        <f aca="false">IF(Calculs!$O$45=Calculs!$P$46,INDEX($B$4:$B$7,MATCH($V6,$S$4:$S$7,0),1),"")</f>
        <v/>
      </c>
      <c r="X6" s="45"/>
      <c r="IO6" s="1"/>
      <c r="IP6" s="1"/>
      <c r="IQ6" s="1"/>
      <c r="IR6" s="1"/>
      <c r="IS6" s="1"/>
    </row>
    <row r="7" customFormat="false" ht="19.85" hidden="false" customHeight="true" outlineLevel="0" collapsed="false">
      <c r="B7" s="59" t="str">
        <f aca="false">Participants!$G8</f>
        <v/>
      </c>
      <c r="C7" s="59"/>
      <c r="D7" s="60" t="str">
        <f aca="false">IF(INDEX(Calculs!$O$15:$O$41,MATCH(CONCATENATE(CHOOSE(COLUMN()-1,"A","B","C","D","E","F"),ROW()," ",CHOOSE(ROW()-1,"A","B","C","D","E","F"),COLUMN()),Calculs!$S$15:$S$41,0),1)="","",IF(INDEX(Calculs!$O$15:$O$41,MATCH(CONCATENATE(CHOOSE(COLUMN()-1,"A","B","C","D","E","F"),ROW()," ",CHOOSE(ROW()-1,"A","B","C","D","E","F"),COLUMN()),Calculs!$S$15:$S$41,0),1)=(ROW()-3),1,0))</f>
        <v/>
      </c>
      <c r="E7" s="52" t="str">
        <f aca="false">IF(INDEX(Calculs!$O$15:$O$41,MATCH(CONCATENATE(CHOOSE(COLUMN()-2,"I","J","K","L","M","N"),ROW()," ",CHOOSE(ROW()-1,"I","J","K","L","M","N"),COLUMN()-1),Calculs!$S$15:$S$41,0),1)="","",IF(INDEX(Calculs!$O$15:$O$41,MATCH(CONCATENATE(CHOOSE(COLUMN()-2,"I","J","K","L","M","N"),ROW()," ",CHOOSE(ROW()-1,"I","J","K","L","M","N"),COLUMN()-1),Calculs!$S$15:$S$41,0),1)=(ROW()-3),1,0))</f>
        <v/>
      </c>
      <c r="F7" s="52" t="str">
        <f aca="false">IF(INDEX(Calculs!$O$15:$O$41,MATCH(CONCATENATE(CHOOSE(COLUMN()-3,"Q","R","S","T","U","V"),ROW()," ",CHOOSE(ROW()-1,"Q","R","S","T","U","V"),COLUMN()-2),Calculs!$S$15:$S$41,0),1)="","",IF(INDEX(Calculs!$O$15:$O$41,MATCH(CONCATENATE(CHOOSE(COLUMN()-3,"Q","R","S","T","U","V"),ROW()," ",CHOOSE(ROW()-1,"Q","R","S","T","U","V"),COLUMN()-2),Calculs!$S$15:$S$41,0),1)=(ROW()-3),1,0))</f>
        <v/>
      </c>
      <c r="G7" s="52" t="str">
        <f aca="false">IF(INDEX(Calculs!$O$15:$O$41,MATCH(CONCATENATE(CHOOSE(ROW()-1,"A","B","C","D","E","F"),COLUMN()-2," ",CHOOSE(COLUMN()-3,"A","B","C","D","E","F"),ROW()),Calculs!$S$15:$S$41,0),1)="","",IF(INDEX(Calculs!$O$15:$O$41,MATCH(CONCATENATE(CHOOSE(ROW()-1,"A","B","C","D","E","F"),COLUMN()-2," ",CHOOSE(COLUMN()-3,"A","B","C","D","E","F"),ROW()),Calculs!$S$15:$S$41,0),1)=(ROW()-3),1,0))</f>
        <v/>
      </c>
      <c r="H7" s="52" t="str">
        <f aca="false">IF(INDEX(Calculs!$O$15:$O$41,MATCH(CONCATENATE(CHOOSE(ROW()-1,"I","J","K","L","M","N"),COLUMN()-3," ",CHOOSE(COLUMN()-4,"I","J","K","L","M","N"),ROW()),Calculs!$S$15:$S$41,0),1)="","",IF(INDEX(Calculs!$O$15:$O$41,MATCH(CONCATENATE(CHOOSE(ROW()-1,"I","J","K","L","M","N"),COLUMN()-3," ",CHOOSE(COLUMN()-4,"I","J","K","L","M","N"),ROW()),Calculs!$S$15:$S$41,0),1)=(ROW()-3),1,0))</f>
        <v/>
      </c>
      <c r="I7" s="52" t="str">
        <f aca="false">IF(INDEX(Calculs!$O$15:$O$41,MATCH(CONCATENATE(CHOOSE(ROW()-1,"Q","R","S","T","U","V"),COLUMN()-4," ",CHOOSE(COLUMN()-5,"Q","R","S","T","U","V"),ROW()),Calculs!$S$15:$S$41,0),1)="","",IF(INDEX(Calculs!$O$15:$O$41,MATCH(CONCATENATE(CHOOSE(ROW()-1,"Q","R","S","T","U","V"),COLUMN()-4," ",CHOOSE(COLUMN()-5,"Q","R","S","T","U","V"),ROW()),Calculs!$S$15:$S$41,0),1)=(ROW()-3),1,0))</f>
        <v/>
      </c>
      <c r="J7" s="52" t="str">
        <f aca="false">IF(INDEX(Calculs!$O$15:$O$41,MATCH(CONCATENATE(CHOOSE(ROW()-1,"A","B","C","D","E","F"),COLUMN()-4," ",CHOOSE(COLUMN()-5,"A","B","C","D","E","F"),ROW()),Calculs!$S$15:$S$41,0),1)="","",IF(INDEX(Calculs!$O$15:$O$41,MATCH(CONCATENATE(CHOOSE(ROW()-1,"A","B","C","D","E","F"),COLUMN()-4," ",CHOOSE(COLUMN()-5,"A","B","C","D","E","F"),ROW()),Calculs!$S$15:$S$41,0),1)=(ROW()-3),1,0))</f>
        <v/>
      </c>
      <c r="K7" s="52" t="str">
        <f aca="false">IF(INDEX(Calculs!$O$15:$O$41,MATCH(CONCATENATE(CHOOSE(ROW()-1,"I","J","K","L","M","N"),COLUMN()-5," ",CHOOSE(COLUMN()-6,"I","J","K","L","M","N"),ROW()),Calculs!$S$15:$S$41,0),1)="","",IF(INDEX(Calculs!$O$15:$O$41,MATCH(CONCATENATE(CHOOSE(ROW()-1,"I","J","K","L","M","N"),COLUMN()-5," ",CHOOSE(COLUMN()-6,"I","J","K","L","M","N"),ROW()),Calculs!$S$15:$S$41,0),1)=(ROW()-3),1,0))</f>
        <v/>
      </c>
      <c r="L7" s="52" t="str">
        <f aca="false">IF(INDEX(Calculs!$O$15:$O$41,MATCH(CONCATENATE(CHOOSE(ROW()-1,"Q","R","S","T","U","V"),COLUMN()-6," ",CHOOSE(COLUMN()-7,"Q","R","S","T","U","V"),ROW()),Calculs!$S$15:$S$41,0),1)="","",IF(INDEX(Calculs!$O$15:$O$41,MATCH(CONCATENATE(CHOOSE(ROW()-1,"Q","R","S","T","U","V"),COLUMN()-6," ",CHOOSE(COLUMN()-7,"Q","R","S","T","U","V"),ROW()),Calculs!$S$15:$S$41,0),1)=(ROW()-3),1,0))</f>
        <v/>
      </c>
      <c r="M7" s="61"/>
      <c r="N7" s="61"/>
      <c r="O7" s="61"/>
      <c r="P7" s="64"/>
      <c r="Q7" s="65" t="str">
        <f aca="false">IF(AND($D7="",$E7="",$F7="",$G7="",$H7="",$I7="",$J7="",$K7="",$L7="",$M7="",$N7="",$O7=""),"",SUM($D7:$P7))</f>
        <v/>
      </c>
      <c r="R7" s="66" t="str">
        <f aca="false">IF($Q7="","",ROUND(100*SUM($D7:$P7)/COUNT($D7:$O7),1))</f>
        <v/>
      </c>
      <c r="S7" s="67" t="str">
        <f aca="false">IF($T$9=0,"",IF($Q7="","",INDEX($V$4:$V$7,MATCH($R7,$U$4:$U$7,0))))</f>
        <v/>
      </c>
      <c r="T7" s="56" t="n">
        <f aca="false">COUNTIF(Calculs!$O$15:$O$41,CONCATENATE("=",Calculs!$B7))</f>
        <v>0</v>
      </c>
      <c r="U7" s="57" t="e">
        <f aca="false">LARGE($R$4:$R$7,$V7)</f>
        <v>#VALUE!</v>
      </c>
      <c r="V7" s="57" t="n">
        <v>4</v>
      </c>
      <c r="W7" s="58" t="str">
        <f aca="false">IF(Calculs!$O$45=Calculs!$P$46,INDEX($B$4:$B$7,MATCH($V7,$S$4:$S$7,0),1),"")</f>
        <v/>
      </c>
      <c r="X7" s="45"/>
      <c r="IO7" s="1"/>
      <c r="IP7" s="1"/>
      <c r="IQ7" s="1"/>
      <c r="IR7" s="1"/>
      <c r="IS7" s="1"/>
    </row>
    <row r="8" customFormat="false" ht="17.25" hidden="false" customHeight="true" outlineLevel="0" collapsed="false">
      <c r="B8" s="68" t="str">
        <f aca="false">CONCATENATE("Résultat ",IF(Calculs!$O$45=Calculs!$P$46,"définitif ","provisoire "),"après ",Calculs!$O$45,IF(Calculs!$O$45&gt;1," matchs "," match "),"/",Calculs!$P$46)</f>
        <v>Résultat provisoire après 0 match /18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9"/>
      <c r="P8" s="70"/>
      <c r="Q8" s="70"/>
      <c r="R8" s="71"/>
    </row>
    <row r="9" customFormat="false" ht="20.25" hidden="true" customHeight="true" outlineLevel="0" collapsed="false">
      <c r="B9" s="72"/>
      <c r="C9" s="73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0"/>
      <c r="Q9" s="70"/>
      <c r="R9" s="71"/>
      <c r="T9" s="57" t="n">
        <f aca="false">COUNT($U$4:$U$7)</f>
        <v>0</v>
      </c>
    </row>
  </sheetData>
  <sheetProtection sheet="true" objects="true" scenarios="true" selectLockedCells="true"/>
  <mergeCells count="14">
    <mergeCell ref="B2:C3"/>
    <mergeCell ref="D2:F2"/>
    <mergeCell ref="G2:I2"/>
    <mergeCell ref="J2:L2"/>
    <mergeCell ref="M2:O2"/>
    <mergeCell ref="P2:P3"/>
    <mergeCell ref="Q2:Q3"/>
    <mergeCell ref="R2:R3"/>
    <mergeCell ref="S2:S3"/>
    <mergeCell ref="B4:C4"/>
    <mergeCell ref="B5:C5"/>
    <mergeCell ref="B6:C6"/>
    <mergeCell ref="B7:C7"/>
    <mergeCell ref="B8:N8"/>
  </mergeCells>
  <printOptions headings="false" gridLines="false" gridLinesSet="true" horizontalCentered="false" verticalCentered="false"/>
  <pageMargins left="0.708333333333333" right="0.708333333333333" top="0.984027777777778" bottom="0.666666666666667" header="0.511805555555555" footer="0.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>&amp;L&amp;"Times New Roman,Normal"JPvC&amp;C&amp;"Times New Roman,Normal"&amp;A&amp;R&amp;"Times New Roman,Normal"&amp;F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048576"/>
  <sheetViews>
    <sheetView showFormulas="false" showGridLines="fals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B15" activeCellId="0" sqref="B15"/>
    </sheetView>
  </sheetViews>
  <sheetFormatPr defaultRowHeight="15" zeroHeight="false" outlineLevelRow="0" outlineLevelCol="0"/>
  <cols>
    <col collapsed="false" customWidth="true" hidden="false" outlineLevel="0" max="1" min="1" style="1" width="12.49"/>
    <col collapsed="false" customWidth="true" hidden="false" outlineLevel="0" max="2" min="2" style="1" width="5.11"/>
    <col collapsed="false" customWidth="true" hidden="false" outlineLevel="0" max="3" min="3" style="1" width="1.09"/>
    <col collapsed="false" customWidth="true" hidden="false" outlineLevel="0" max="4" min="4" style="1" width="23.98"/>
    <col collapsed="false" customWidth="true" hidden="false" outlineLevel="0" max="5" min="5" style="1" width="1.09"/>
    <col collapsed="false" customWidth="true" hidden="false" outlineLevel="0" max="6" min="6" style="1" width="5.9"/>
    <col collapsed="false" customWidth="true" hidden="false" outlineLevel="0" max="257" min="7" style="1" width="12.19"/>
    <col collapsed="false" customWidth="true" hidden="false" outlineLevel="0" max="1025" min="258" style="0" width="12.19"/>
  </cols>
  <sheetData>
    <row r="1" customFormat="false" ht="245.25" hidden="false" customHeight="true" outlineLevel="0" collapsed="false"/>
    <row r="2" customFormat="false" ht="15.95" hidden="false" customHeight="true" outlineLevel="0" collapsed="false">
      <c r="B2" s="24" t="s">
        <v>22</v>
      </c>
      <c r="C2" s="24"/>
      <c r="D2" s="24"/>
      <c r="E2" s="24"/>
      <c r="F2" s="24"/>
    </row>
    <row r="3" customFormat="false" ht="21" hidden="false" customHeight="true" outlineLevel="0" collapsed="false">
      <c r="B3" s="12" t="s">
        <v>26</v>
      </c>
      <c r="C3" s="12"/>
      <c r="D3" s="12" t="s">
        <v>5</v>
      </c>
      <c r="E3" s="12"/>
      <c r="F3" s="12" t="s">
        <v>27</v>
      </c>
    </row>
    <row r="4" customFormat="false" ht="21" hidden="false" customHeight="true" outlineLevel="0" collapsed="false">
      <c r="B4" s="15" t="n">
        <v>1</v>
      </c>
      <c r="C4" s="75"/>
      <c r="D4" s="76" t="str">
        <f aca="false">IF(ISERROR(Résultats!$W4),"",IF(Résultats!$W4="","",Résultats!$W4))</f>
        <v/>
      </c>
      <c r="E4" s="75"/>
      <c r="F4" s="15" t="str">
        <f aca="false">IF($D4="","",INDEX(Résultats!$Q$4:$Q$7,MATCH(Résultats!$V4,Résultats!$S$4:$S$7,0),1))</f>
        <v/>
      </c>
    </row>
    <row r="5" customFormat="false" ht="21" hidden="false" customHeight="true" outlineLevel="0" collapsed="false">
      <c r="B5" s="15" t="n">
        <v>2</v>
      </c>
      <c r="C5" s="77"/>
      <c r="D5" s="76" t="str">
        <f aca="false">IF(ISERROR(Résultats!$W5),"",IF(Résultats!$W5="","",Résultats!$W5))</f>
        <v/>
      </c>
      <c r="E5" s="77"/>
      <c r="F5" s="15" t="str">
        <f aca="false">IF($D5="","",INDEX(Résultats!$Q$4:$Q$7,MATCH(Résultats!$V5,Résultats!$S$4:$S$7,0),1))</f>
        <v/>
      </c>
    </row>
    <row r="6" customFormat="false" ht="21" hidden="false" customHeight="true" outlineLevel="0" collapsed="false">
      <c r="B6" s="15" t="n">
        <v>3</v>
      </c>
      <c r="C6" s="77"/>
      <c r="D6" s="76" t="str">
        <f aca="false">IF(ISERROR(Résultats!$W6),"",IF(Résultats!$W6="","",Résultats!$W6))</f>
        <v/>
      </c>
      <c r="E6" s="77"/>
      <c r="F6" s="15" t="str">
        <f aca="false">IF($D6="","",INDEX(Résultats!$Q$4:$Q$7,MATCH(Résultats!$V6,Résultats!$S$4:$S$7,0),1))</f>
        <v/>
      </c>
    </row>
    <row r="7" customFormat="false" ht="21" hidden="false" customHeight="true" outlineLevel="0" collapsed="false">
      <c r="B7" s="15" t="n">
        <v>4</v>
      </c>
      <c r="C7" s="77"/>
      <c r="D7" s="76" t="str">
        <f aca="false">IF(ISERROR(Résultats!$W7),"",IF(Résultats!$W7="","",Résultats!$W7))</f>
        <v/>
      </c>
      <c r="E7" s="77"/>
      <c r="F7" s="15" t="str">
        <f aca="false">IF($D7="","",INDEX(Résultats!$Q$4:$Q$7,MATCH(Résultats!$V7,Résultats!$S$4:$S$7,0),1))</f>
        <v/>
      </c>
    </row>
    <row r="8" customFormat="false" ht="15" hidden="false" customHeight="false" outlineLevel="0" collapsed="false">
      <c r="B8" s="23"/>
      <c r="C8" s="23"/>
      <c r="D8" s="23"/>
      <c r="E8" s="23"/>
      <c r="F8" s="23"/>
    </row>
    <row r="15" customFormat="false" ht="15" hidden="false" customHeight="false" outlineLevel="0" collapsed="false">
      <c r="A15" s="78" t="s">
        <v>28</v>
      </c>
      <c r="B15" s="79"/>
      <c r="E15" s="80" t="s">
        <v>29</v>
      </c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sheetProtection sheet="true" objects="true" scenarios="true" selectLockedCells="true"/>
  <mergeCells count="1">
    <mergeCell ref="B2:F2"/>
  </mergeCells>
  <printOptions headings="false" gridLines="false" gridLinesSet="true" horizontalCentered="false" verticalCentered="false"/>
  <pageMargins left="0.747916666666667" right="0.747916666666667" top="0.984027777777778" bottom="0.666666666666667" header="0.511805555555555" footer="0.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&amp;L&amp;"Times New Roman,Italique"JPvC&amp;R&amp;"Times New Roman,Italique"&amp;T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IW104857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2" activeCellId="0" sqref="A2"/>
    </sheetView>
  </sheetViews>
  <sheetFormatPr defaultRowHeight="15" zeroHeight="false" outlineLevelRow="0" outlineLevelCol="0"/>
  <cols>
    <col collapsed="false" customWidth="true" hidden="false" outlineLevel="0" max="1" min="1" style="1" width="3.7"/>
    <col collapsed="false" customWidth="true" hidden="false" outlineLevel="0" max="28" min="2" style="1" width="4.23"/>
    <col collapsed="false" customWidth="true" hidden="false" outlineLevel="0" max="31" min="29" style="1" width="3.87"/>
    <col collapsed="false" customWidth="true" hidden="false" outlineLevel="0" max="257" min="32" style="1" width="12.19"/>
    <col collapsed="false" customWidth="true" hidden="false" outlineLevel="0" max="1025" min="258" style="0" width="12.19"/>
  </cols>
  <sheetData>
    <row r="1" customFormat="false" ht="2.1" hidden="false" customHeight="true" outlineLevel="0" collapsed="false"/>
    <row r="2" customFormat="false" ht="15" hidden="false" customHeight="true" outlineLevel="0" collapsed="false">
      <c r="A2" s="81" t="s">
        <v>30</v>
      </c>
      <c r="B2" s="0"/>
      <c r="C2" s="57"/>
      <c r="D2" s="57"/>
      <c r="E2" s="57"/>
      <c r="F2" s="44" t="s">
        <v>31</v>
      </c>
      <c r="G2" s="57"/>
      <c r="H2" s="57"/>
      <c r="I2" s="57"/>
      <c r="J2" s="57"/>
      <c r="K2" s="57"/>
      <c r="L2" s="57"/>
      <c r="M2" s="57"/>
      <c r="N2" s="82" t="s">
        <v>32</v>
      </c>
      <c r="O2" s="0"/>
      <c r="P2" s="0"/>
      <c r="Q2" s="57"/>
      <c r="R2" s="57"/>
      <c r="S2" s="0"/>
      <c r="T2" s="57"/>
      <c r="U2" s="57"/>
      <c r="V2" s="82" t="s">
        <v>33</v>
      </c>
      <c r="W2" s="57"/>
      <c r="X2" s="0"/>
      <c r="Y2" s="57"/>
      <c r="Z2" s="0"/>
      <c r="AA2" s="57"/>
      <c r="AB2" s="57"/>
      <c r="AC2" s="0"/>
      <c r="AD2" s="57"/>
      <c r="AE2" s="57"/>
    </row>
    <row r="3" customFormat="false" ht="17" hidden="false" customHeight="true" outlineLevel="0" collapsed="false">
      <c r="B3" s="83" t="s">
        <v>34</v>
      </c>
      <c r="C3" s="83" t="n">
        <v>1</v>
      </c>
      <c r="D3" s="83" t="n">
        <v>2</v>
      </c>
      <c r="E3" s="83" t="n">
        <v>3</v>
      </c>
      <c r="F3" s="83" t="n">
        <v>4</v>
      </c>
      <c r="G3" s="84"/>
      <c r="H3" s="85" t="s">
        <v>35</v>
      </c>
      <c r="I3" s="85" t="s">
        <v>36</v>
      </c>
      <c r="J3" s="85"/>
      <c r="K3" s="83" t="n">
        <v>1</v>
      </c>
      <c r="L3" s="83" t="n">
        <v>2</v>
      </c>
      <c r="M3" s="83" t="n">
        <v>3</v>
      </c>
      <c r="N3" s="83" t="n">
        <v>4</v>
      </c>
      <c r="O3" s="57"/>
      <c r="P3" s="85" t="s">
        <v>35</v>
      </c>
      <c r="Q3" s="85" t="s">
        <v>36</v>
      </c>
      <c r="R3" s="85"/>
      <c r="S3" s="83" t="n">
        <v>1</v>
      </c>
      <c r="T3" s="83" t="n">
        <v>2</v>
      </c>
      <c r="U3" s="83" t="n">
        <v>3</v>
      </c>
      <c r="V3" s="83" t="n">
        <v>4</v>
      </c>
      <c r="W3" s="57"/>
      <c r="X3" s="85" t="s">
        <v>35</v>
      </c>
      <c r="Y3" s="85" t="s">
        <v>36</v>
      </c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</row>
    <row r="4" customFormat="false" ht="17" hidden="false" customHeight="true" outlineLevel="0" collapsed="false">
      <c r="B4" s="86" t="n">
        <v>1</v>
      </c>
      <c r="C4" s="87"/>
      <c r="D4" s="88" t="n">
        <f aca="false">INDEX($P$15:$P$41,MATCH(CONCATENATE(CHOOSE(COLUMN(),"A","B","C","D","E","F"),ROW()," ",CHOOSE(ROW()-1,"A","B","C","D","E","F"),COLUMN()+1),$S$15:$S$41,0),1)</f>
        <v>2</v>
      </c>
      <c r="E4" s="88" t="n">
        <f aca="false">INDEX($P$15:$P$41,MATCH(CONCATENATE(CHOOSE(COLUMN(),"A","B","C","D","E","F"),ROW()," ",CHOOSE(ROW()-1,"A","B","C","D","E","F"),COLUMN()+1),$S$15:$S$41,0),1)</f>
        <v>2</v>
      </c>
      <c r="F4" s="89" t="n">
        <f aca="false">INDEX($P$15:$P$41,MATCH(CONCATENATE(CHOOSE(ROW()-1,"A","B","C","D","E","F"),COLUMN()+1," ",CHOOSE(COLUMN(),"A","B","C","D","E","F"),ROW()),$S$15:$S$41,0),1)</f>
        <v>1</v>
      </c>
      <c r="G4" s="86" t="n">
        <v>1</v>
      </c>
      <c r="H4" s="57" t="n">
        <f aca="false">COUNTIF($C4:$F4,"=1")</f>
        <v>1</v>
      </c>
      <c r="I4" s="57" t="n">
        <f aca="false">COUNTIF($C4:$F4,"=2")</f>
        <v>2</v>
      </c>
      <c r="J4" s="86" t="n">
        <v>1</v>
      </c>
      <c r="K4" s="87"/>
      <c r="L4" s="89" t="n">
        <f aca="false">INDEX($P$15:$P$41,MATCH(CONCATENATE(CHOOSE(COLUMN()-8,"I","J","K","L","M","N"),ROW()," ",CHOOSE(ROW()-1,"I","J","K","L","M","N"),COLUMN()-7),$S$15:$S$41,0),1)</f>
        <v>2</v>
      </c>
      <c r="M4" s="89" t="n">
        <f aca="false">INDEX($P$15:$P$41,MATCH(CONCATENATE(CHOOSE(COLUMN()-8,"I","J","K","L","M","N"),ROW()," ",CHOOSE(ROW()-1,"I","J","K","L","M","N"),COLUMN()-7),$S$15:$S$41,0),1)</f>
        <v>2</v>
      </c>
      <c r="N4" s="88" t="n">
        <f aca="false">INDEX($P$15:$P$41,MATCH(CONCATENATE(CHOOSE(ROW()-1,"I","J","K","L","M","N"),COLUMN()-7," ",CHOOSE(COLUMN()-8,"I","J","K","L","M","N"),ROW()),$S$15:$S$41,0),1)</f>
        <v>1</v>
      </c>
      <c r="O4" s="86" t="n">
        <v>1</v>
      </c>
      <c r="P4" s="57" t="n">
        <f aca="false">COUNTIF($K4:$N4,"=1")</f>
        <v>1</v>
      </c>
      <c r="Q4" s="57" t="n">
        <f aca="false">COUNTIF($K4:$N4,"=2")</f>
        <v>2</v>
      </c>
      <c r="R4" s="86" t="n">
        <v>1</v>
      </c>
      <c r="S4" s="87"/>
      <c r="T4" s="88" t="n">
        <f aca="false">INDEX($P$15:$P$41,MATCH(CONCATENATE(CHOOSE(COLUMN()-16,"Q","R","S","T","U","V"),ROW()," ",CHOOSE(ROW()-1,"Q","R","S","T","U","V"),COLUMN()-15),$S$15:$S$41,0),1)</f>
        <v>2</v>
      </c>
      <c r="U4" s="88" t="n">
        <f aca="false">INDEX($P$15:$P$41,MATCH(CONCATENATE(CHOOSE(COLUMN()-16,"Q","R","S","T","U","V"),ROW()," ",CHOOSE(ROW()-1,"Q","R","S","T","U","V"),COLUMN()-15),$S$15:$S$41,0),1)</f>
        <v>2</v>
      </c>
      <c r="V4" s="89" t="n">
        <f aca="false">INDEX($P$15:$P$41,MATCH(CONCATENATE(CHOOSE(ROW()-1,"Q","R","S","T","U","V"),COLUMN()-15," ",CHOOSE(COLUMN()-16,"Q","R","S","T","U","V"),ROW()),$S$15:$S$41,0),1)</f>
        <v>1</v>
      </c>
      <c r="W4" s="86" t="n">
        <v>1</v>
      </c>
      <c r="X4" s="57" t="n">
        <f aca="false">COUNTIF($K4:$N4,"=1")</f>
        <v>1</v>
      </c>
      <c r="Y4" s="57" t="n">
        <f aca="false">COUNTIF($K4:$N4,"=2")</f>
        <v>2</v>
      </c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</row>
    <row r="5" customFormat="false" ht="17" hidden="false" customHeight="true" outlineLevel="0" collapsed="false">
      <c r="B5" s="86" t="n">
        <v>2</v>
      </c>
      <c r="C5" s="89" t="n">
        <f aca="false">INDEX($P$15:$P$41,MATCH(CONCATENATE(CHOOSE(ROW()-1,"A","B","C","D","E","F"),COLUMN()+1," ",CHOOSE(COLUMN(),"A","B","C","D","E","F"),ROW()),$S$15:$S$41,0),1)</f>
        <v>2</v>
      </c>
      <c r="D5" s="87"/>
      <c r="E5" s="88" t="n">
        <f aca="false">INDEX($P$15:$P$41,MATCH(CONCATENATE(CHOOSE(COLUMN(),"A","B","C","D","E","F"),ROW()," ",CHOOSE(ROW()-1,"A","B","C","D","E","F"),COLUMN()+1),$S$15:$S$41,0),1)</f>
        <v>2</v>
      </c>
      <c r="F5" s="88" t="n">
        <f aca="false">INDEX($P$15:$P$41,MATCH(CONCATENATE(CHOOSE(COLUMN(),"A","B","C","D","E","F"),ROW()," ",CHOOSE(ROW()-1,"A","B","C","D","E","F"),COLUMN()+1),$S$15:$S$41,0),1)</f>
        <v>1</v>
      </c>
      <c r="G5" s="86" t="n">
        <v>2</v>
      </c>
      <c r="H5" s="57" t="n">
        <f aca="false">COUNTIF($C5:$F5,"=1")</f>
        <v>1</v>
      </c>
      <c r="I5" s="57" t="n">
        <f aca="false">COUNTIF($C5:$F5,"=2")</f>
        <v>2</v>
      </c>
      <c r="J5" s="86" t="n">
        <v>2</v>
      </c>
      <c r="K5" s="88" t="n">
        <f aca="false">INDEX($P$15:$P$41,MATCH(CONCATENATE(CHOOSE(ROW()-1,"I","J","K","L","M","N"),COLUMN()-7," ",CHOOSE(COLUMN()-8,"I","J","K","L","M","N"),ROW()),$S$15:$S$41,0),1)</f>
        <v>2</v>
      </c>
      <c r="L5" s="87"/>
      <c r="M5" s="89" t="n">
        <f aca="false">INDEX($P$15:$P$41,MATCH(CONCATENATE(CHOOSE(COLUMN()-8,"I","J","K","L","M","N"),ROW()," ",CHOOSE(ROW()-1,"I","J","K","L","M","N"),COLUMN()-7),$S$15:$S$41,0),1)</f>
        <v>2</v>
      </c>
      <c r="N5" s="89" t="n">
        <f aca="false">INDEX($P$15:$P$41,MATCH(CONCATENATE(CHOOSE(COLUMN()-8,"I","J","K","L","M","N"),ROW()," ",CHOOSE(ROW()-1,"I","J","K","L","M","N"),COLUMN()-7),$S$15:$S$41,0),1)</f>
        <v>1</v>
      </c>
      <c r="O5" s="86" t="n">
        <v>2</v>
      </c>
      <c r="P5" s="57" t="n">
        <f aca="false">COUNTIF($K5:$N5,"=1")</f>
        <v>1</v>
      </c>
      <c r="Q5" s="57" t="n">
        <f aca="false">COUNTIF($K5:$N5,"=2")</f>
        <v>2</v>
      </c>
      <c r="R5" s="86" t="n">
        <v>2</v>
      </c>
      <c r="S5" s="89" t="n">
        <f aca="false">INDEX($P$15:$P$41,MATCH(CONCATENATE(CHOOSE(ROW()-1,"Q","R","S","T","U","V"),COLUMN()-15," ",CHOOSE(COLUMN()-16,"Q","R","S","T","U","V"),ROW()),$S$15:$S$41,0),1)</f>
        <v>2</v>
      </c>
      <c r="T5" s="87"/>
      <c r="U5" s="88" t="n">
        <f aca="false">INDEX($P$15:$P$41,MATCH(CONCATENATE(CHOOSE(COLUMN()-16,"Q","R","S","T","U","V"),ROW()," ",CHOOSE(ROW()-1,"Q","R","S","T","U","V"),COLUMN()-15),$S$15:$S$41,0),1)</f>
        <v>2</v>
      </c>
      <c r="V5" s="88" t="n">
        <f aca="false">INDEX($P$15:$P$41,MATCH(CONCATENATE(CHOOSE(COLUMN()-16,"Q","R","S","T","U","V"),ROW()," ",CHOOSE(ROW()-1,"Q","R","S","T","U","V"),COLUMN()-15),$S$15:$S$41,0),1)</f>
        <v>1</v>
      </c>
      <c r="W5" s="86" t="n">
        <v>2</v>
      </c>
      <c r="X5" s="57" t="n">
        <f aca="false">COUNTIF($K5:$N5,"=1")</f>
        <v>1</v>
      </c>
      <c r="Y5" s="57" t="n">
        <f aca="false">COUNTIF($K5:$N5,"=2")</f>
        <v>2</v>
      </c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</row>
    <row r="6" customFormat="false" ht="17" hidden="false" customHeight="true" outlineLevel="0" collapsed="false">
      <c r="B6" s="86" t="n">
        <v>3</v>
      </c>
      <c r="C6" s="89" t="n">
        <f aca="false">INDEX($P$15:$P$41,MATCH(CONCATENATE(CHOOSE(ROW()-1,"A","B","C","D","E","F"),COLUMN()+1," ",CHOOSE(COLUMN(),"A","B","C","D","E","F"),ROW()),$S$15:$S$41,0),1)</f>
        <v>2</v>
      </c>
      <c r="D6" s="89" t="n">
        <f aca="false">INDEX($P$15:$P$41,MATCH(CONCATENATE(CHOOSE(ROW()-1,"A","B","C","D","E","F"),COLUMN()+1," ",CHOOSE(COLUMN(),"A","B","C","D","E","F"),ROW()),$S$15:$S$41,0),1)</f>
        <v>2</v>
      </c>
      <c r="E6" s="87"/>
      <c r="F6" s="88" t="n">
        <f aca="false">INDEX($P$15:$P$41,MATCH(CONCATENATE(CHOOSE(COLUMN(),"A","B","C","D","E","F"),ROW()," ",CHOOSE(ROW()-1,"A","B","C","D","E","F"),COLUMN()+1),$S$15:$S$41,0),1)</f>
        <v>1</v>
      </c>
      <c r="G6" s="86" t="n">
        <v>3</v>
      </c>
      <c r="H6" s="57" t="n">
        <f aca="false">COUNTIF($C6:$F6,"=1")</f>
        <v>1</v>
      </c>
      <c r="I6" s="57" t="n">
        <f aca="false">COUNTIF($C6:$F6,"=2")</f>
        <v>2</v>
      </c>
      <c r="J6" s="86" t="n">
        <v>3</v>
      </c>
      <c r="K6" s="88" t="n">
        <f aca="false">INDEX($P$15:$P$41,MATCH(CONCATENATE(CHOOSE(ROW()-1,"I","J","K","L","M","N"),COLUMN()-7," ",CHOOSE(COLUMN()-8,"I","J","K","L","M","N"),ROW()),$S$15:$S$41,0),1)</f>
        <v>2</v>
      </c>
      <c r="L6" s="88" t="n">
        <f aca="false">INDEX($P$15:$P$41,MATCH(CONCATENATE(CHOOSE(ROW()-1,"I","J","K","L","M","N"),COLUMN()-7," ",CHOOSE(COLUMN()-8,"I","J","K","L","M","N"),ROW()),$S$15:$S$41,0),1)</f>
        <v>2</v>
      </c>
      <c r="M6" s="87"/>
      <c r="N6" s="89" t="n">
        <f aca="false">INDEX($P$15:$P$41,MATCH(CONCATENATE(CHOOSE(COLUMN()-8,"I","J","K","L","M","N"),ROW()," ",CHOOSE(ROW()-1,"I","J","K","L","M","N"),COLUMN()-7),$S$15:$S$41,0),1)</f>
        <v>1</v>
      </c>
      <c r="O6" s="86" t="n">
        <v>3</v>
      </c>
      <c r="P6" s="57" t="n">
        <f aca="false">COUNTIF($K6:$N6,"=1")</f>
        <v>1</v>
      </c>
      <c r="Q6" s="57" t="n">
        <f aca="false">COUNTIF($K6:$N6,"=2")</f>
        <v>2</v>
      </c>
      <c r="R6" s="86" t="n">
        <v>3</v>
      </c>
      <c r="S6" s="89" t="n">
        <f aca="false">INDEX($P$15:$P$41,MATCH(CONCATENATE(CHOOSE(ROW()-1,"Q","R","S","T","U","V"),COLUMN()-15," ",CHOOSE(COLUMN()-16,"Q","R","S","T","U","V"),ROW()),$S$15:$S$41,0),1)</f>
        <v>2</v>
      </c>
      <c r="T6" s="89" t="n">
        <f aca="false">INDEX($P$15:$P$41,MATCH(CONCATENATE(CHOOSE(ROW()-1,"Q","R","S","T","U","V"),COLUMN()-15," ",CHOOSE(COLUMN()-16,"Q","R","S","T","U","V"),ROW()),$S$15:$S$41,0),1)</f>
        <v>2</v>
      </c>
      <c r="U6" s="87"/>
      <c r="V6" s="88" t="n">
        <f aca="false">INDEX($P$15:$P$41,MATCH(CONCATENATE(CHOOSE(COLUMN()-16,"Q","R","S","T","U","V"),ROW()," ",CHOOSE(ROW()-1,"Q","R","S","T","U","V"),COLUMN()-15),$S$15:$S$41,0),1)</f>
        <v>1</v>
      </c>
      <c r="W6" s="86" t="n">
        <v>3</v>
      </c>
      <c r="X6" s="57" t="n">
        <f aca="false">COUNTIF($K6:$N6,"=1")</f>
        <v>1</v>
      </c>
      <c r="Y6" s="57" t="n">
        <f aca="false">COUNTIF($K6:$N6,"=2")</f>
        <v>2</v>
      </c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</row>
    <row r="7" customFormat="false" ht="17" hidden="false" customHeight="true" outlineLevel="0" collapsed="false">
      <c r="B7" s="86" t="n">
        <v>4</v>
      </c>
      <c r="C7" s="88" t="n">
        <f aca="false">INDEX($P$15:$P$41,MATCH(CONCATENATE(CHOOSE(COLUMN(),"A","B","C","D","E","F"),ROW()," ",CHOOSE(ROW()-1,"A","B","C","D","E","F"),COLUMN()+1),$S$15:$S$41,0),1)</f>
        <v>1</v>
      </c>
      <c r="D7" s="89" t="n">
        <f aca="false">INDEX($P$15:$P$41,MATCH(CONCATENATE(CHOOSE(ROW()-1,"A","B","C","D","E","F"),COLUMN()+1," ",CHOOSE(COLUMN(),"A","B","C","D","E","F"),ROW()),$S$15:$S$41,0),1)</f>
        <v>1</v>
      </c>
      <c r="E7" s="89" t="n">
        <f aca="false">INDEX($P$15:$P$41,MATCH(CONCATENATE(CHOOSE(ROW()-1,"A","B","C","D","E","F"),COLUMN()+1," ",CHOOSE(COLUMN(),"A","B","C","D","E","F"),ROW()),$S$15:$S$41,0),1)</f>
        <v>1</v>
      </c>
      <c r="F7" s="87"/>
      <c r="G7" s="86" t="n">
        <v>4</v>
      </c>
      <c r="H7" s="57" t="n">
        <f aca="false">COUNTIF($C7:$F7,"=1")</f>
        <v>3</v>
      </c>
      <c r="I7" s="57" t="n">
        <f aca="false">COUNTIF($C7:$F7,"=2")</f>
        <v>0</v>
      </c>
      <c r="J7" s="86" t="n">
        <v>4</v>
      </c>
      <c r="K7" s="89" t="n">
        <f aca="false">INDEX($P$15:$P$41,MATCH(CONCATENATE(CHOOSE(COLUMN()-8,"I","J","K","L","M","N"),ROW()," ",CHOOSE(ROW()-1,"I","J","K","L","M","N"),COLUMN()-7),$S$15:$S$41,0),1)</f>
        <v>1</v>
      </c>
      <c r="L7" s="88" t="n">
        <f aca="false">INDEX($P$15:$P$41,MATCH(CONCATENATE(CHOOSE(ROW()-1,"I","J","K","L","M","N"),COLUMN()-7," ",CHOOSE(COLUMN()-8,"I","J","K","L","M","N"),ROW()),$S$15:$S$41,0),1)</f>
        <v>1</v>
      </c>
      <c r="M7" s="88" t="n">
        <f aca="false">INDEX($P$15:$P$41,MATCH(CONCATENATE(CHOOSE(ROW()-1,"I","J","K","L","M","N"),COLUMN()-7," ",CHOOSE(COLUMN()-8,"I","J","K","L","M","N"),ROW()),$S$15:$S$41,0),1)</f>
        <v>1</v>
      </c>
      <c r="N7" s="87"/>
      <c r="O7" s="86" t="n">
        <v>4</v>
      </c>
      <c r="P7" s="57" t="n">
        <f aca="false">COUNTIF($K7:$N7,"=1")</f>
        <v>3</v>
      </c>
      <c r="Q7" s="57" t="n">
        <f aca="false">COUNTIF($K7:$N7,"=2")</f>
        <v>0</v>
      </c>
      <c r="R7" s="86" t="n">
        <v>4</v>
      </c>
      <c r="S7" s="88" t="n">
        <f aca="false">INDEX($P$15:$P$41,MATCH(CONCATENATE(CHOOSE(COLUMN()-16,"Q","R","S","T","U","V"),ROW()," ",CHOOSE(ROW()-1,"Q","R","S","T","U","V"),COLUMN()-15),$S$15:$S$41,0),1)</f>
        <v>1</v>
      </c>
      <c r="T7" s="89" t="n">
        <f aca="false">INDEX($P$15:$P$41,MATCH(CONCATENATE(CHOOSE(ROW()-1,"Q","R","S","T","U","V"),COLUMN()-15," ",CHOOSE(COLUMN()-16,"Q","R","S","T","U","V"),ROW()),$S$15:$S$41,0),1)</f>
        <v>1</v>
      </c>
      <c r="U7" s="89" t="n">
        <f aca="false">INDEX($P$15:$P$41,MATCH(CONCATENATE(CHOOSE(ROW()-1,"Q","R","S","T","U","V"),COLUMN()-15," ",CHOOSE(COLUMN()-16,"Q","R","S","T","U","V"),ROW()),$S$15:$S$41,0),1)</f>
        <v>1</v>
      </c>
      <c r="V7" s="87"/>
      <c r="W7" s="86" t="n">
        <v>4</v>
      </c>
      <c r="X7" s="57" t="n">
        <f aca="false">COUNTIF($K7:$N7,"=1")</f>
        <v>3</v>
      </c>
      <c r="Y7" s="57" t="n">
        <f aca="false">COUNTIF($K7:$N7,"=2")</f>
        <v>0</v>
      </c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</row>
    <row r="8" customFormat="false" ht="17" hidden="false" customHeight="true" outlineLevel="0" collapsed="false">
      <c r="A8" s="81" t="s">
        <v>30</v>
      </c>
      <c r="B8" s="0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IN8" s="0"/>
      <c r="IO8" s="0"/>
      <c r="IP8" s="0"/>
      <c r="IQ8" s="0"/>
      <c r="IR8" s="0"/>
      <c r="IS8" s="0"/>
      <c r="IT8" s="0"/>
      <c r="IU8" s="0"/>
      <c r="IV8" s="0"/>
      <c r="IW8" s="0"/>
    </row>
    <row r="9" customFormat="false" ht="17" hidden="false" customHeight="true" outlineLevel="0" collapsed="false">
      <c r="B9" s="83" t="s">
        <v>37</v>
      </c>
      <c r="C9" s="83" t="n">
        <v>1</v>
      </c>
      <c r="D9" s="83" t="n">
        <v>2</v>
      </c>
      <c r="E9" s="83" t="n">
        <v>3</v>
      </c>
      <c r="F9" s="83" t="n">
        <v>4</v>
      </c>
      <c r="G9" s="57"/>
      <c r="H9" s="57"/>
      <c r="I9" s="57"/>
      <c r="J9" s="83"/>
      <c r="K9" s="83" t="n">
        <v>1</v>
      </c>
      <c r="L9" s="83" t="n">
        <v>2</v>
      </c>
      <c r="M9" s="83" t="n">
        <v>3</v>
      </c>
      <c r="N9" s="83" t="n">
        <v>4</v>
      </c>
      <c r="O9" s="85"/>
      <c r="P9" s="85"/>
      <c r="Q9" s="85"/>
      <c r="R9" s="83"/>
      <c r="S9" s="83" t="n">
        <v>1</v>
      </c>
      <c r="T9" s="83" t="n">
        <v>2</v>
      </c>
      <c r="U9" s="83" t="n">
        <v>3</v>
      </c>
      <c r="V9" s="83" t="n">
        <v>4</v>
      </c>
      <c r="W9" s="85"/>
      <c r="X9" s="85"/>
      <c r="Y9" s="85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</row>
    <row r="10" customFormat="false" ht="17" hidden="false" customHeight="true" outlineLevel="0" collapsed="false">
      <c r="B10" s="86" t="n">
        <v>1</v>
      </c>
      <c r="C10" s="87"/>
      <c r="D10" s="88" t="n">
        <f aca="false">INDEX($Q$15:$Q$41,MATCH(CONCATENATE(CHOOSE(COLUMN(),"A","B","C","D","E","F"),ROW()-6," ",CHOOSE(ROW()-7,"A","B","C","D","E","F"),COLUMN()+1),$S$15:$S$41,0),1)</f>
        <v>3</v>
      </c>
      <c r="E10" s="88" t="n">
        <f aca="false">INDEX($Q$15:$Q$41,MATCH(CONCATENATE(CHOOSE(COLUMN(),"A","B","C","D","E","F"),ROW()-6," ",CHOOSE(ROW()-7,"A","B","C","D","E","F"),COLUMN()+1),$S$15:$S$41,0),1)</f>
        <v>1</v>
      </c>
      <c r="F10" s="89" t="n">
        <f aca="false">INDEX($Q$15:$Q$41,MATCH(CONCATENATE(CHOOSE(ROW()-7,"A","B","C","D","E","F"),COLUMN()+1," ",CHOOSE(COLUMN(),"A","B","C","D","E","F"),ROW()-6),$S$15:$S$41,0),1)</f>
        <v>2</v>
      </c>
      <c r="G10" s="57"/>
      <c r="H10" s="57"/>
      <c r="I10" s="57"/>
      <c r="J10" s="86" t="n">
        <v>1</v>
      </c>
      <c r="K10" s="87"/>
      <c r="L10" s="89" t="n">
        <f aca="false">INDEX($Q$15:$Q$41,MATCH(CONCATENATE(CHOOSE(COLUMN()-8,"I","J","K","L","M","N"),ROW()-6," ",CHOOSE(ROW()-7,"I","J","K","L","M","N"),COLUMN()-7),$S$15:$S$41,0),1)</f>
        <v>6</v>
      </c>
      <c r="M10" s="89" t="n">
        <f aca="false">INDEX($Q$15:$Q$41,MATCH(CONCATENATE(CHOOSE(COLUMN()-8,"I","J","K","L","M","N"),ROW()-6," ",CHOOSE(ROW()-7,"I","J","K","L","M","N"),COLUMN()-7),$S$15:$S$41,0),1)</f>
        <v>4</v>
      </c>
      <c r="N10" s="88" t="n">
        <f aca="false">INDEX($Q$15:$Q$41,MATCH(CONCATENATE(CHOOSE(ROW()-7,"I","J","K","L","M","N"),COLUMN()-7," ",CHOOSE(COLUMN()-8,"I","J","K","L","M","N"),ROW()-6),$S$15:$S$41,0),1)</f>
        <v>5</v>
      </c>
      <c r="O10" s="57"/>
      <c r="P10" s="57"/>
      <c r="Q10" s="57"/>
      <c r="R10" s="86" t="n">
        <v>1</v>
      </c>
      <c r="S10" s="87"/>
      <c r="T10" s="88" t="n">
        <f aca="false">INDEX($Q$15:$Q$41,MATCH(CONCATENATE(CHOOSE(COLUMN()-16,"Q","R","S","T","U","V"),ROW()-6," ",CHOOSE(ROW()-7,"Q","R","S","T","U","V"),COLUMN()-15),$S$15:$S$41,0),1)</f>
        <v>9</v>
      </c>
      <c r="U10" s="88" t="n">
        <f aca="false">INDEX($Q$15:$Q$41,MATCH(CONCATENATE(CHOOSE(COLUMN()-16,"Q","R","S","T","U","V"),ROW()-6," ",CHOOSE(ROW()-7,"Q","R","S","T","U","V"),COLUMN()-15),$S$15:$S$41,0),1)</f>
        <v>7</v>
      </c>
      <c r="V10" s="89" t="n">
        <f aca="false">INDEX($Q$15:$Q$41,MATCH(CONCATENATE(CHOOSE(ROW()-7,"Q","R","S","T","U","V"),COLUMN()-15," ",CHOOSE(COLUMN()-16,"Q","R","S","T","U","V"),ROW()-6),$S$15:$S$41,0),1)</f>
        <v>8</v>
      </c>
      <c r="W10" s="57"/>
      <c r="X10" s="57"/>
      <c r="Y10" s="57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</row>
    <row r="11" customFormat="false" ht="17" hidden="false" customHeight="true" outlineLevel="0" collapsed="false">
      <c r="B11" s="86" t="n">
        <v>2</v>
      </c>
      <c r="C11" s="89" t="n">
        <f aca="false">INDEX($Q$15:$Q$41,MATCH(CONCATENATE(CHOOSE(ROW()-7,"A","B","C","D","E","F"),COLUMN()+1," ",CHOOSE(COLUMN(),"A","B","C","D","E","F"),ROW()-6),$S$15:$S$41,0),1)</f>
        <v>3</v>
      </c>
      <c r="D11" s="87"/>
      <c r="E11" s="88" t="n">
        <f aca="false">INDEX($Q$15:$Q$41,MATCH(CONCATENATE(CHOOSE(COLUMN(),"A","B","C","D","E","F"),ROW()-6," ",CHOOSE(ROW()-7,"A","B","C","D","E","F"),COLUMN()+1),$S$15:$S$41,0),1)</f>
        <v>2</v>
      </c>
      <c r="F11" s="88" t="n">
        <f aca="false">INDEX($Q$15:$Q$41,MATCH(CONCATENATE(CHOOSE(COLUMN(),"A","B","C","D","E","F"),ROW()-6," ",CHOOSE(ROW()-7,"A","B","C","D","E","F"),COLUMN()+1),$S$15:$S$41,0),1)</f>
        <v>1</v>
      </c>
      <c r="G11" s="57"/>
      <c r="H11" s="57"/>
      <c r="I11" s="57"/>
      <c r="J11" s="86" t="n">
        <v>2</v>
      </c>
      <c r="K11" s="88" t="n">
        <f aca="false">INDEX($Q$15:$Q$41,MATCH(CONCATENATE(CHOOSE(ROW()-7,"I","J","K","L","M","N"),COLUMN()-7," ",CHOOSE(COLUMN()-8,"I","J","K","L","M","N"),ROW()-6),$S$15:$S$41,0),1)</f>
        <v>6</v>
      </c>
      <c r="L11" s="87"/>
      <c r="M11" s="89" t="n">
        <f aca="false">INDEX($Q$15:$Q$41,MATCH(CONCATENATE(CHOOSE(COLUMN()-8,"I","J","K","L","M","N"),ROW()-6," ",CHOOSE(ROW()-7,"I","J","K","L","M","N"),COLUMN()-7),$S$15:$S$41,0),1)</f>
        <v>5</v>
      </c>
      <c r="N11" s="89" t="n">
        <f aca="false">INDEX($Q$15:$Q$41,MATCH(CONCATENATE(CHOOSE(COLUMN()-8,"I","J","K","L","M","N"),ROW()-6," ",CHOOSE(ROW()-7,"I","J","K","L","M","N"),COLUMN()-7),$S$15:$S$41,0),1)</f>
        <v>4</v>
      </c>
      <c r="O11" s="57"/>
      <c r="P11" s="57"/>
      <c r="Q11" s="57"/>
      <c r="R11" s="86" t="n">
        <v>2</v>
      </c>
      <c r="S11" s="89" t="n">
        <f aca="false">INDEX($Q$15:$Q$41,MATCH(CONCATENATE(CHOOSE(ROW()-7,"Q","R","S","T","U","V"),COLUMN()-15," ",CHOOSE(COLUMN()-16,"Q","R","S","T","U","V"),ROW()-6),$S$15:$S$41,0),1)</f>
        <v>9</v>
      </c>
      <c r="T11" s="87"/>
      <c r="U11" s="88" t="n">
        <f aca="false">INDEX($Q$15:$Q$41,MATCH(CONCATENATE(CHOOSE(COLUMN()-16,"Q","R","S","T","U","V"),ROW()-6," ",CHOOSE(ROW()-7,"Q","R","S","T","U","V"),COLUMN()-15),$S$15:$S$41,0),1)</f>
        <v>8</v>
      </c>
      <c r="V11" s="88" t="n">
        <f aca="false">INDEX($Q$15:$Q$41,MATCH(CONCATENATE(CHOOSE(COLUMN()-16,"Q","R","S","T","U","V"),ROW()-6," ",CHOOSE(ROW()-7,"Q","R","S","T","U","V"),COLUMN()-15),$S$15:$S$41,0),1)</f>
        <v>7</v>
      </c>
      <c r="W11" s="57"/>
      <c r="X11" s="57"/>
      <c r="Y11" s="57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</row>
    <row r="12" customFormat="false" ht="17" hidden="false" customHeight="true" outlineLevel="0" collapsed="false">
      <c r="B12" s="86" t="n">
        <v>3</v>
      </c>
      <c r="C12" s="89" t="n">
        <f aca="false">INDEX($Q$15:$Q$41,MATCH(CONCATENATE(CHOOSE(ROW()-7,"A","B","C","D","E","F"),COLUMN()+1," ",CHOOSE(COLUMN(),"A","B","C","D","E","F"),ROW()-6),$S$15:$S$41,0),1)</f>
        <v>1</v>
      </c>
      <c r="D12" s="89" t="n">
        <f aca="false">INDEX($Q$15:$Q$41,MATCH(CONCATENATE(CHOOSE(ROW()-7,"A","B","C","D","E","F"),COLUMN()+1," ",CHOOSE(COLUMN(),"A","B","C","D","E","F"),ROW()-6),$S$15:$S$41,0),1)</f>
        <v>2</v>
      </c>
      <c r="E12" s="87"/>
      <c r="F12" s="88" t="n">
        <f aca="false">INDEX($Q$15:$Q$41,MATCH(CONCATENATE(CHOOSE(COLUMN(),"A","B","C","D","E","F"),ROW()-6," ",CHOOSE(ROW()-7,"A","B","C","D","E","F"),COLUMN()+1),$S$15:$S$41,0),1)</f>
        <v>3</v>
      </c>
      <c r="G12" s="57"/>
      <c r="H12" s="57"/>
      <c r="I12" s="57"/>
      <c r="J12" s="86" t="n">
        <v>3</v>
      </c>
      <c r="K12" s="88" t="n">
        <f aca="false">INDEX($Q$15:$Q$41,MATCH(CONCATENATE(CHOOSE(ROW()-7,"I","J","K","L","M","N"),COLUMN()-7," ",CHOOSE(COLUMN()-8,"I","J","K","L","M","N"),ROW()-6),$S$15:$S$41,0),1)</f>
        <v>4</v>
      </c>
      <c r="L12" s="88" t="n">
        <f aca="false">INDEX($Q$15:$Q$41,MATCH(CONCATENATE(CHOOSE(ROW()-7,"I","J","K","L","M","N"),COLUMN()-7," ",CHOOSE(COLUMN()-8,"I","J","K","L","M","N"),ROW()-6),$S$15:$S$41,0),1)</f>
        <v>5</v>
      </c>
      <c r="M12" s="87"/>
      <c r="N12" s="89" t="n">
        <f aca="false">INDEX($Q$15:$Q$41,MATCH(CONCATENATE(CHOOSE(COLUMN()-8,"I","J","K","L","M","N"),ROW()-6," ",CHOOSE(ROW()-7,"I","J","K","L","M","N"),COLUMN()-7),$S$15:$S$41,0),1)</f>
        <v>6</v>
      </c>
      <c r="O12" s="57"/>
      <c r="P12" s="57"/>
      <c r="Q12" s="57"/>
      <c r="R12" s="86" t="n">
        <v>3</v>
      </c>
      <c r="S12" s="89" t="n">
        <f aca="false">INDEX($Q$15:$Q$41,MATCH(CONCATENATE(CHOOSE(ROW()-7,"Q","R","S","T","U","V"),COLUMN()-15," ",CHOOSE(COLUMN()-16,"Q","R","S","T","U","V"),ROW()-6),$S$15:$S$41,0),1)</f>
        <v>7</v>
      </c>
      <c r="T12" s="89" t="n">
        <f aca="false">INDEX($Q$15:$Q$41,MATCH(CONCATENATE(CHOOSE(ROW()-7,"Q","R","S","T","U","V"),COLUMN()-15," ",CHOOSE(COLUMN()-16,"Q","R","S","T","U","V"),ROW()-6),$S$15:$S$41,0),1)</f>
        <v>8</v>
      </c>
      <c r="U12" s="87"/>
      <c r="V12" s="88" t="n">
        <f aca="false">INDEX($Q$15:$Q$41,MATCH(CONCATENATE(CHOOSE(COLUMN()-16,"Q","R","S","T","U","V"),ROW()-6," ",CHOOSE(ROW()-7,"Q","R","S","T","U","V"),COLUMN()-15),$S$15:$S$41,0),1)</f>
        <v>9</v>
      </c>
      <c r="W12" s="57"/>
      <c r="X12" s="57"/>
      <c r="Y12" s="57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</row>
    <row r="13" customFormat="false" ht="17" hidden="false" customHeight="true" outlineLevel="0" collapsed="false">
      <c r="B13" s="86" t="n">
        <v>4</v>
      </c>
      <c r="C13" s="88" t="n">
        <f aca="false">INDEX($Q$15:$Q$41,MATCH(CONCATENATE(CHOOSE(COLUMN(),"A","B","C","D","E","F"),ROW()-6," ",CHOOSE(ROW()-7,"A","B","C","D","E","F"),COLUMN()+1),$S$15:$S$41,0),1)</f>
        <v>2</v>
      </c>
      <c r="D13" s="89" t="n">
        <f aca="false">INDEX($Q$15:$Q$41,MATCH(CONCATENATE(CHOOSE(ROW()-7,"A","B","C","D","E","F"),COLUMN()+1," ",CHOOSE(COLUMN(),"A","B","C","D","E","F"),ROW()-6),$S$15:$S$41,0),1)</f>
        <v>1</v>
      </c>
      <c r="E13" s="89" t="n">
        <f aca="false">INDEX($Q$15:$Q$41,MATCH(CONCATENATE(CHOOSE(ROW()-7,"A","B","C","D","E","F"),COLUMN()+1," ",CHOOSE(COLUMN(),"A","B","C","D","E","F"),ROW()-6),$S$15:$S$41,0),1)</f>
        <v>3</v>
      </c>
      <c r="F13" s="87"/>
      <c r="G13" s="57"/>
      <c r="H13" s="57"/>
      <c r="I13" s="57"/>
      <c r="J13" s="86" t="n">
        <v>4</v>
      </c>
      <c r="K13" s="89" t="n">
        <f aca="false">INDEX($Q$15:$Q$41,MATCH(CONCATENATE(CHOOSE(COLUMN()-8,"I","J","K","L","M","N"),ROW()-6," ",CHOOSE(ROW()-7,"I","J","K","L","M","N"),COLUMN()-7),$S$15:$S$41,0),1)</f>
        <v>5</v>
      </c>
      <c r="L13" s="88" t="n">
        <f aca="false">INDEX($Q$15:$Q$41,MATCH(CONCATENATE(CHOOSE(ROW()-7,"I","J","K","L","M","N"),COLUMN()-7," ",CHOOSE(COLUMN()-8,"I","J","K","L","M","N"),ROW()-6),$S$15:$S$41,0),1)</f>
        <v>4</v>
      </c>
      <c r="M13" s="88" t="n">
        <f aca="false">INDEX($Q$15:$Q$41,MATCH(CONCATENATE(CHOOSE(ROW()-7,"I","J","K","L","M","N"),COLUMN()-7," ",CHOOSE(COLUMN()-8,"I","J","K","L","M","N"),ROW()-6),$S$15:$S$41,0),1)</f>
        <v>6</v>
      </c>
      <c r="N13" s="87"/>
      <c r="O13" s="57"/>
      <c r="P13" s="57"/>
      <c r="Q13" s="57"/>
      <c r="R13" s="86" t="n">
        <v>4</v>
      </c>
      <c r="S13" s="88" t="n">
        <f aca="false">INDEX($Q$15:$Q$41,MATCH(CONCATENATE(CHOOSE(COLUMN()-16,"Q","R","S","T","U","V"),ROW()-6," ",CHOOSE(ROW()-7,"Q","R","S","T","U","V"),COLUMN()-15),$S$15:$S$41,0),1)</f>
        <v>8</v>
      </c>
      <c r="T13" s="89" t="n">
        <f aca="false">INDEX($Q$15:$Q$41,MATCH(CONCATENATE(CHOOSE(ROW()-7,"Q","R","S","T","U","V"),COLUMN()-15," ",CHOOSE(COLUMN()-16,"Q","R","S","T","U","V"),ROW()-6),$S$15:$S$41,0),1)</f>
        <v>7</v>
      </c>
      <c r="U13" s="89" t="n">
        <f aca="false">INDEX($Q$15:$Q$41,MATCH(CONCATENATE(CHOOSE(ROW()-7,"Q","R","S","T","U","V"),COLUMN()-15," ",CHOOSE(COLUMN()-16,"Q","R","S","T","U","V"),ROW()-6),$S$15:$S$41,0),1)</f>
        <v>9</v>
      </c>
      <c r="V13" s="87"/>
      <c r="W13" s="57"/>
      <c r="X13" s="57"/>
      <c r="Y13" s="57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</row>
    <row r="14" customFormat="false" ht="15" hidden="false" customHeight="true" outlineLevel="0" collapsed="false">
      <c r="A14" s="1" t="s">
        <v>31</v>
      </c>
      <c r="B14" s="90" t="s">
        <v>38</v>
      </c>
      <c r="C14" s="83" t="s">
        <v>39</v>
      </c>
      <c r="D14" s="83"/>
      <c r="E14" s="57"/>
      <c r="F14" s="91" t="s">
        <v>40</v>
      </c>
      <c r="G14" s="91"/>
      <c r="H14" s="91"/>
      <c r="I14" s="91"/>
      <c r="J14" s="91"/>
      <c r="K14" s="57"/>
      <c r="L14" s="92" t="s">
        <v>37</v>
      </c>
      <c r="M14" s="93" t="s">
        <v>41</v>
      </c>
      <c r="N14" s="93"/>
      <c r="O14" s="94" t="s">
        <v>42</v>
      </c>
      <c r="P14" s="95" t="s">
        <v>34</v>
      </c>
      <c r="Q14" s="92" t="s">
        <v>37</v>
      </c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</row>
    <row r="15" customFormat="false" ht="15" hidden="false" customHeight="true" outlineLevel="0" collapsed="false">
      <c r="B15" s="96" t="n">
        <v>1</v>
      </c>
      <c r="C15" s="97" t="n">
        <v>4</v>
      </c>
      <c r="D15" s="97" t="n">
        <v>2</v>
      </c>
      <c r="E15" s="57"/>
      <c r="F15" s="96"/>
      <c r="G15" s="57"/>
      <c r="H15" s="57"/>
      <c r="I15" s="57"/>
      <c r="J15" s="98" t="s">
        <v>43</v>
      </c>
      <c r="K15" s="57"/>
      <c r="L15" s="96" t="n">
        <v>1</v>
      </c>
      <c r="M15" s="99" t="n">
        <f aca="false">$C15</f>
        <v>4</v>
      </c>
      <c r="N15" s="100" t="n">
        <f aca="false">$D15</f>
        <v>2</v>
      </c>
      <c r="O15" s="101" t="str">
        <f aca="false">IF(ISBLANK('Triple RR'!$K4),"",IF('Triple RR'!$K4="B",$C15,$D15))</f>
        <v/>
      </c>
      <c r="P15" s="102" t="n">
        <v>1</v>
      </c>
      <c r="Q15" s="96" t="n">
        <f aca="false">B15</f>
        <v>1</v>
      </c>
      <c r="R15" s="57"/>
      <c r="S15" s="103" t="str">
        <f aca="false">CONCATENATE(ADDRESS(D15+3,C15+2,4)," ",ADDRESS(C15+3,D15+2,4))</f>
        <v>F5 D7</v>
      </c>
      <c r="T15" s="104"/>
      <c r="U15" s="57"/>
      <c r="V15" s="57"/>
      <c r="W15" s="57"/>
      <c r="X15" s="57"/>
      <c r="Y15" s="57"/>
      <c r="Z15" s="57"/>
      <c r="AA15" s="57"/>
      <c r="AB15" s="57"/>
    </row>
    <row r="16" customFormat="false" ht="15" hidden="false" customHeight="true" outlineLevel="0" collapsed="false">
      <c r="B16" s="96" t="n">
        <f aca="false">B15</f>
        <v>1</v>
      </c>
      <c r="C16" s="97" t="n">
        <v>3</v>
      </c>
      <c r="D16" s="97" t="n">
        <v>1</v>
      </c>
      <c r="E16" s="58" t="s">
        <v>44</v>
      </c>
      <c r="F16" s="96"/>
      <c r="G16" s="57"/>
      <c r="H16" s="57"/>
      <c r="I16" s="57"/>
      <c r="J16" s="57"/>
      <c r="K16" s="57"/>
      <c r="L16" s="96"/>
      <c r="M16" s="99" t="n">
        <f aca="false">$C16</f>
        <v>3</v>
      </c>
      <c r="N16" s="100" t="n">
        <f aca="false">$D16</f>
        <v>1</v>
      </c>
      <c r="O16" s="101" t="str">
        <f aca="false">IF(ISBLANK('Triple RR'!$K5),"",IF('Triple RR'!$K5="B",$C16,$D16))</f>
        <v/>
      </c>
      <c r="P16" s="102" t="n">
        <v>2</v>
      </c>
      <c r="Q16" s="96" t="n">
        <f aca="false">B16</f>
        <v>1</v>
      </c>
      <c r="R16" s="57"/>
      <c r="S16" s="103" t="str">
        <f aca="false">CONCATENATE(ADDRESS(D16+3,C16+2,4)," ",ADDRESS(C16+3,D16+2,4))</f>
        <v>E4 C6</v>
      </c>
      <c r="T16" s="104"/>
      <c r="U16" s="57"/>
      <c r="V16" s="57"/>
      <c r="W16" s="57"/>
      <c r="X16" s="57"/>
      <c r="Y16" s="57"/>
      <c r="Z16" s="57"/>
      <c r="AA16" s="57"/>
      <c r="AB16" s="57"/>
    </row>
    <row r="17" customFormat="false" ht="15" hidden="false" customHeight="true" outlineLevel="0" collapsed="false">
      <c r="B17" s="96"/>
      <c r="C17" s="0"/>
      <c r="D17" s="0"/>
      <c r="E17" s="57" t="n">
        <f aca="false">COUNT(F16:J16)</f>
        <v>0</v>
      </c>
      <c r="F17" s="57"/>
      <c r="G17" s="57"/>
      <c r="H17" s="57"/>
      <c r="I17" s="57"/>
      <c r="J17" s="57"/>
      <c r="K17" s="57"/>
      <c r="L17" s="96"/>
      <c r="M17" s="105"/>
      <c r="N17" s="106"/>
      <c r="O17" s="101"/>
      <c r="P17" s="102"/>
      <c r="Q17" s="96"/>
      <c r="R17" s="57"/>
      <c r="S17" s="103"/>
      <c r="T17" s="104"/>
      <c r="U17" s="57"/>
      <c r="V17" s="57"/>
      <c r="W17" s="57"/>
      <c r="X17" s="57"/>
      <c r="Y17" s="57"/>
      <c r="Z17" s="57"/>
      <c r="AA17" s="57"/>
      <c r="AB17" s="57"/>
    </row>
    <row r="18" customFormat="false" ht="15" hidden="false" customHeight="true" outlineLevel="0" collapsed="false">
      <c r="B18" s="96" t="n">
        <f aca="false">B15+1</f>
        <v>2</v>
      </c>
      <c r="C18" s="97" t="n">
        <v>1</v>
      </c>
      <c r="D18" s="97" t="n">
        <v>4</v>
      </c>
      <c r="E18" s="57" t="s">
        <v>45</v>
      </c>
      <c r="F18" s="57"/>
      <c r="G18" s="57"/>
      <c r="H18" s="57"/>
      <c r="I18" s="57"/>
      <c r="J18" s="57"/>
      <c r="K18" s="57"/>
      <c r="L18" s="96" t="n">
        <f aca="false">B18</f>
        <v>2</v>
      </c>
      <c r="M18" s="107" t="n">
        <f aca="false">IF(ISERROR(MATCH(C18,$C15:$C16,0)),IF(ISERROR(MATCH(C18,$D15:$D16,0)),IF(ISERROR(MATCH(LOOKUP(C18,$F18:$J18,$F16:$J16),$C15:$C16,0)),INDEX($N15:$N16,MATCH(LOOKUP(C18,$F18:$J18,$F16:$J16),$D15:$D16,0),1),INDEX($M15:$M16,MATCH(LOOKUP(C18,$F18:$J18,$F16:$J16),$C15:$C16,0),1)),INDEX($N15:$N16,MATCH(C18,$D15:$D16,0),1)),INDEX($M15:$M16,MATCH(C18,$C15:$C16,0),1))</f>
        <v>1</v>
      </c>
      <c r="N18" s="108" t="n">
        <f aca="false">IF(ISERROR(MATCH(D18,$C15:$C16,0)),IF(ISERROR(MATCH(D18,$D15:$D16,0)),IF(ISERROR(MATCH(LOOKUP(D18,$F18:$J18,$F16:$J16),$C15:$C16,0)),INDEX($N15:$N16,MATCH(LOOKUP(D18,$F18:$J18,$F16:$J16),$D15:$D16,0),1),INDEX($M15:$M16,MATCH(LOOKUP(D18,$F18:$J18,$F16:$J16),$C15:$C16,0),1)),INDEX($N15:$N16,MATCH(D18,$D15:$D16,0),1)),INDEX($M15:$M16,MATCH(D18,$C15:$C16,0),1))</f>
        <v>4</v>
      </c>
      <c r="O18" s="101" t="str">
        <f aca="false">IF(ISBLANK('Triple RR'!$K7),"",IF('Triple RR'!$K7="B",$C18,$D18))</f>
        <v/>
      </c>
      <c r="P18" s="102" t="n">
        <v>1</v>
      </c>
      <c r="Q18" s="96" t="n">
        <f aca="false">B18</f>
        <v>2</v>
      </c>
      <c r="R18" s="57"/>
      <c r="S18" s="103" t="str">
        <f aca="false">CONCATENATE(ADDRESS(D18+3,C18+2,4)," ",ADDRESS(C18+3,D18+2,4))</f>
        <v>C7 F4</v>
      </c>
      <c r="T18" s="57"/>
      <c r="U18" s="57"/>
      <c r="V18" s="57"/>
      <c r="W18" s="57"/>
      <c r="X18" s="57"/>
      <c r="Y18" s="57"/>
      <c r="Z18" s="57"/>
      <c r="AA18" s="57"/>
      <c r="AB18" s="57"/>
    </row>
    <row r="19" customFormat="false" ht="15" hidden="false" customHeight="true" outlineLevel="0" collapsed="false">
      <c r="B19" s="96" t="n">
        <f aca="false">B18</f>
        <v>2</v>
      </c>
      <c r="C19" s="97" t="n">
        <v>3</v>
      </c>
      <c r="D19" s="97" t="n">
        <v>2</v>
      </c>
      <c r="E19" s="58" t="s">
        <v>44</v>
      </c>
      <c r="F19" s="57"/>
      <c r="G19" s="57"/>
      <c r="H19" s="57"/>
      <c r="I19" s="57"/>
      <c r="J19" s="57"/>
      <c r="K19" s="57"/>
      <c r="L19" s="96"/>
      <c r="M19" s="107" t="n">
        <f aca="false">IF(ISERROR(MATCH(C19,$C15:$C16,0)),IF(ISERROR(MATCH(C19,$D15:$D16,0)),IF(ISERROR(MATCH(LOOKUP(C19,$F18:$J18,$F16:$J16),$C15:$C16,0)),INDEX($N15:$N16,MATCH(LOOKUP(C19,$F18:$J18,$F16:$J16),$D15:$D16,0),1),INDEX($M15:$M16,MATCH(LOOKUP(C19,$F18:$J18,$F16:$J16),$C15:$C16,0),1)),INDEX($N15:$N16,MATCH(C19,$D15:$D16,0),1)),INDEX($M15:$M16,MATCH(C19,$C15:$C16,0),1))</f>
        <v>3</v>
      </c>
      <c r="N19" s="108" t="n">
        <f aca="false">IF(ISERROR(MATCH($D19,$C15:$C16,0)),IF(ISERROR(MATCH($D19,$D15:$D16,0)),IF(ISERROR(MATCH(LOOKUP($D19,$F18:$J18,$F16:$J16),$C15:$C16,0)),INDEX($N15:$N16,MATCH(LOOKUP($D19,$F18:$J18,$F16:$J16),$D15:$D16,0),1),INDEX($M15:$M16,MATCH(LOOKUP($D19,$F18:$J18,$F16:$J16),$C15:$C16,0),1)),INDEX($N15:$N16,MATCH(D19,$D15:$D16,0),1)),INDEX($M15:$M16,MATCH(D19,$C15:$C16,0),1))</f>
        <v>2</v>
      </c>
      <c r="O19" s="101" t="str">
        <f aca="false">IF(ISBLANK('Triple RR'!$K8),"",IF('Triple RR'!$K8="B",$C19,$D19))</f>
        <v/>
      </c>
      <c r="P19" s="102" t="n">
        <v>2</v>
      </c>
      <c r="Q19" s="96" t="n">
        <f aca="false">B19</f>
        <v>2</v>
      </c>
      <c r="R19" s="57"/>
      <c r="S19" s="103" t="str">
        <f aca="false">CONCATENATE(ADDRESS(D19+3,C19+2,4)," ",ADDRESS(C19+3,D19+2,4))</f>
        <v>E5 D6</v>
      </c>
      <c r="T19" s="104"/>
      <c r="U19" s="57"/>
      <c r="V19" s="57"/>
      <c r="W19" s="57"/>
      <c r="X19" s="57"/>
      <c r="Y19" s="57"/>
      <c r="Z19" s="57"/>
      <c r="AA19" s="57"/>
      <c r="AB19" s="57"/>
    </row>
    <row r="20" customFormat="false" ht="15" hidden="false" customHeight="true" outlineLevel="0" collapsed="false">
      <c r="B20" s="96"/>
      <c r="C20" s="97"/>
      <c r="D20" s="97"/>
      <c r="E20" s="57" t="n">
        <f aca="false">COUNT(F19:J19)</f>
        <v>0</v>
      </c>
      <c r="F20" s="57"/>
      <c r="G20" s="57"/>
      <c r="H20" s="57"/>
      <c r="I20" s="57"/>
      <c r="J20" s="57"/>
      <c r="K20" s="57"/>
      <c r="L20" s="96"/>
      <c r="M20" s="105"/>
      <c r="N20" s="106"/>
      <c r="O20" s="101"/>
      <c r="P20" s="102"/>
      <c r="Q20" s="96"/>
      <c r="R20" s="57"/>
      <c r="S20" s="103"/>
      <c r="T20" s="104"/>
      <c r="U20" s="57"/>
      <c r="V20" s="57"/>
      <c r="W20" s="57"/>
      <c r="X20" s="57"/>
      <c r="Y20" s="57"/>
      <c r="Z20" s="57"/>
      <c r="AA20" s="57"/>
      <c r="AB20" s="57"/>
    </row>
    <row r="21" customFormat="false" ht="15" hidden="false" customHeight="true" outlineLevel="0" collapsed="false">
      <c r="B21" s="96" t="n">
        <f aca="false">B18+1</f>
        <v>3</v>
      </c>
      <c r="C21" s="97" t="n">
        <v>4</v>
      </c>
      <c r="D21" s="97" t="n">
        <v>3</v>
      </c>
      <c r="E21" s="57" t="s">
        <v>45</v>
      </c>
      <c r="F21" s="57"/>
      <c r="G21" s="57"/>
      <c r="H21" s="57"/>
      <c r="I21" s="57"/>
      <c r="J21" s="57"/>
      <c r="K21" s="57"/>
      <c r="L21" s="96" t="n">
        <f aca="false">B21</f>
        <v>3</v>
      </c>
      <c r="M21" s="107" t="n">
        <f aca="false">IF(ISERROR(MATCH(C21,$C18:$C19,0)),IF(ISERROR(MATCH(C21,$D18:$D19,0)),IF(ISERROR(MATCH(LOOKUP(C21,$F21:$J21,$F19:$J19),$C18:$C19,0)),INDEX($N18:$N19,MATCH(LOOKUP(C21,$F21:$J21,$F19:$J19),$D18:$D19,0),1),INDEX($M18:$M19,MATCH(LOOKUP(C21,$F21:$J21,$F19:$J19),$C18:$C19,0),1)),INDEX($N18:$N19,MATCH(C21,$D18:$D19,0),1)),INDEX($M18:$M19,MATCH(C21,$C18:$C19,0),1))</f>
        <v>4</v>
      </c>
      <c r="N21" s="108" t="n">
        <f aca="false">IF(ISERROR(MATCH(D21,$C18:$C19,0)),IF(ISERROR(MATCH(D21,$D18:$D19,0)),IF(ISERROR(MATCH(LOOKUP(D21,$F21:$J21,$F19:$J19),$C18:$C19,0)),INDEX($N18:$N19,MATCH(LOOKUP(D21,$F21:$J21,$F19:$J19),$D18:$D19,0),1),INDEX($M18:$M19,MATCH(LOOKUP(D21,$F21:$J21,$F19:$J19),$C18:$C19,0),1)),INDEX($N18:$N19,MATCH(D21,$D18:$D19,0),1)),INDEX($M18:$M19,MATCH(D21,$C18:$C19,0),1))</f>
        <v>3</v>
      </c>
      <c r="O21" s="101" t="str">
        <f aca="false">IF(ISBLANK('Triple RR'!$K10),"",IF('Triple RR'!$K10="B",$C21,$D21))</f>
        <v/>
      </c>
      <c r="P21" s="102" t="n">
        <v>1</v>
      </c>
      <c r="Q21" s="96" t="n">
        <f aca="false">B21</f>
        <v>3</v>
      </c>
      <c r="R21" s="57"/>
      <c r="S21" s="103" t="str">
        <f aca="false">CONCATENATE(ADDRESS(D21+3,C21+2,4)," ",ADDRESS(C21+3,D21+2,4))</f>
        <v>F6 E7</v>
      </c>
      <c r="T21" s="57"/>
      <c r="U21" s="57"/>
      <c r="V21" s="57"/>
      <c r="W21" s="57"/>
      <c r="X21" s="57"/>
      <c r="Y21" s="57"/>
      <c r="Z21" s="57"/>
      <c r="AA21" s="57"/>
      <c r="AB21" s="57"/>
    </row>
    <row r="22" customFormat="false" ht="15" hidden="false" customHeight="true" outlineLevel="0" collapsed="false">
      <c r="B22" s="96" t="n">
        <f aca="false">B21</f>
        <v>3</v>
      </c>
      <c r="C22" s="97" t="n">
        <v>2</v>
      </c>
      <c r="D22" s="97" t="n">
        <v>1</v>
      </c>
      <c r="E22" s="58" t="s">
        <v>44</v>
      </c>
      <c r="F22" s="57"/>
      <c r="G22" s="57"/>
      <c r="H22" s="57"/>
      <c r="I22" s="57"/>
      <c r="J22" s="57"/>
      <c r="K22" s="57"/>
      <c r="L22" s="96"/>
      <c r="M22" s="107" t="n">
        <f aca="false">IF(ISERROR(MATCH(C22,$C18:$C19,0)),IF(ISERROR(MATCH(C22,$D18:$D19,0)),IF(ISERROR(MATCH(LOOKUP(C22,$F21:$J21,$F19:$J19),$C18:$C19,0)),INDEX($N18:$N19,MATCH(LOOKUP(C22,$F21:$J21,$F19:$J19),$D18:$D19,0),1),INDEX($M18:$M19,MATCH(LOOKUP(C22,$F21:$J21,$F19:$J19),$C18:$C19,0),1)),INDEX($N18:$N19,MATCH(C22,$D18:$D19,0),1)),INDEX($M18:$M19,MATCH(C22,$C18:$C19,0),1))</f>
        <v>2</v>
      </c>
      <c r="N22" s="108" t="n">
        <f aca="false">IF(ISERROR(MATCH($D22,$C18:$C19,0)),IF(ISERROR(MATCH($D22,$D18:$D19,0)),IF(ISERROR(MATCH(LOOKUP($D22,$F21:$J21,$F19:$J19),$C18:$C19,0)),INDEX($N18:$N19,MATCH(LOOKUP($D22,$F21:$J21,$F19:$J19),$D18:$D19,0),1),INDEX($M18:$M19,MATCH(LOOKUP($D22,$F21:$J21,$F19:$J19),$C18:$C19,0),1)),INDEX($N18:$N19,MATCH(D22,$D18:$D19,0),1)),INDEX($M18:$M19,MATCH(D22,$C18:$C19,0),1))</f>
        <v>1</v>
      </c>
      <c r="O22" s="101" t="str">
        <f aca="false">IF(ISBLANK('Triple RR'!$K11),"",IF('Triple RR'!$K11="B",$C22,$D22))</f>
        <v/>
      </c>
      <c r="P22" s="102" t="n">
        <v>2</v>
      </c>
      <c r="Q22" s="96" t="n">
        <f aca="false">B22</f>
        <v>3</v>
      </c>
      <c r="R22" s="57"/>
      <c r="S22" s="103" t="str">
        <f aca="false">CONCATENATE(ADDRESS(D22+3,C22+2,4)," ",ADDRESS(C22+3,D22+2,4))</f>
        <v>D4 C5</v>
      </c>
      <c r="T22" s="104"/>
      <c r="U22" s="57"/>
      <c r="V22" s="57"/>
      <c r="W22" s="57"/>
      <c r="X22" s="57"/>
      <c r="Y22" s="57"/>
      <c r="Z22" s="57"/>
      <c r="AA22" s="57"/>
      <c r="AB22" s="57"/>
    </row>
    <row r="23" customFormat="false" ht="15" hidden="false" customHeight="true" outlineLevel="0" collapsed="false">
      <c r="A23" s="109" t="s">
        <v>32</v>
      </c>
      <c r="B23" s="96"/>
      <c r="C23" s="97"/>
      <c r="D23" s="97"/>
      <c r="E23" s="57" t="n">
        <f aca="false">COUNT(F22:J22)</f>
        <v>0</v>
      </c>
      <c r="F23" s="57"/>
      <c r="G23" s="57"/>
      <c r="H23" s="57"/>
      <c r="I23" s="57"/>
      <c r="J23" s="57"/>
      <c r="K23" s="57"/>
      <c r="L23" s="96"/>
      <c r="M23" s="105"/>
      <c r="N23" s="106"/>
      <c r="O23" s="101"/>
      <c r="P23" s="102"/>
      <c r="Q23" s="96"/>
      <c r="R23" s="57"/>
      <c r="S23" s="103"/>
      <c r="T23" s="104"/>
      <c r="U23" s="57"/>
      <c r="V23" s="57"/>
      <c r="W23" s="57"/>
      <c r="X23" s="57"/>
      <c r="Y23" s="57"/>
      <c r="Z23" s="57"/>
      <c r="AA23" s="57"/>
      <c r="AB23" s="57"/>
    </row>
    <row r="24" customFormat="false" ht="15" hidden="false" customHeight="true" outlineLevel="0" collapsed="false">
      <c r="B24" s="96" t="n">
        <f aca="false">B21+1</f>
        <v>4</v>
      </c>
      <c r="C24" s="97" t="n">
        <v>2</v>
      </c>
      <c r="D24" s="97" t="n">
        <v>4</v>
      </c>
      <c r="E24" s="57" t="s">
        <v>45</v>
      </c>
      <c r="F24" s="57"/>
      <c r="G24" s="57"/>
      <c r="H24" s="57"/>
      <c r="I24" s="57"/>
      <c r="J24" s="57"/>
      <c r="K24" s="57"/>
      <c r="L24" s="96" t="n">
        <f aca="false">B24</f>
        <v>4</v>
      </c>
      <c r="M24" s="107" t="n">
        <f aca="false">IF(ISERROR(MATCH(C24,$C21:$C22,0)),IF(ISERROR(MATCH(C24,$D21:$D22,0)),IF(ISERROR(MATCH(LOOKUP(C24,$F24:$J24,$F22:$J22),$C21:$C22,0)),INDEX($N21:$N22,MATCH(LOOKUP(C24,$F24:$J24,$F22:$J22),$D21:$D22,0),1),INDEX($M21:$M22,MATCH(LOOKUP(C24,$F24:$J24,$F22:$J22),$C21:$C22,0),1)),INDEX($N21:$N22,MATCH(C24,$D21:$D22,0),1)),INDEX($M21:$M22,MATCH(C24,$C21:$C22,0),1))</f>
        <v>2</v>
      </c>
      <c r="N24" s="108" t="n">
        <f aca="false">IF(ISERROR(MATCH(D24,$C21:$C22,0)),IF(ISERROR(MATCH(D24,$D21:$D22,0)),IF(ISERROR(MATCH(LOOKUP(D24,$F24:$J24,$F22:$J22),$C21:$C22,0)),INDEX($N21:$N22,MATCH(LOOKUP(D24,$F24:$J24,$F22:$J22),$D21:$D22,0),1),INDEX($M21:$M22,MATCH(LOOKUP(D24,$F24:$J24,$F22:$J22),$C21:$C22,0),1)),INDEX($N21:$N22,MATCH(D24,$D21:$D22,0),1)),INDEX($M21:$M22,MATCH(D24,$C21:$C22,0),1))</f>
        <v>4</v>
      </c>
      <c r="O24" s="101" t="str">
        <f aca="false">IF(ISBLANK('Triple RR'!$K14),"",IF('Triple RR'!$K14="B",$C24,$D24))</f>
        <v/>
      </c>
      <c r="P24" s="102" t="n">
        <v>1</v>
      </c>
      <c r="Q24" s="96" t="n">
        <f aca="false">B24</f>
        <v>4</v>
      </c>
      <c r="R24" s="57"/>
      <c r="S24" s="103" t="str">
        <f aca="false">CONCATENATE(ADDRESS(C24+3,D24+10,4)," ",ADDRESS(D24+3,C24+10,4))</f>
        <v>N5 L7</v>
      </c>
      <c r="T24" s="57"/>
      <c r="U24" s="57"/>
      <c r="V24" s="57"/>
      <c r="W24" s="57"/>
      <c r="X24" s="57"/>
      <c r="Y24" s="57"/>
      <c r="Z24" s="57"/>
      <c r="AA24" s="57"/>
      <c r="AB24" s="57"/>
    </row>
    <row r="25" customFormat="false" ht="15" hidden="false" customHeight="true" outlineLevel="0" collapsed="false">
      <c r="B25" s="96" t="n">
        <f aca="false">B24</f>
        <v>4</v>
      </c>
      <c r="C25" s="97" t="n">
        <v>1</v>
      </c>
      <c r="D25" s="97" t="n">
        <v>3</v>
      </c>
      <c r="E25" s="58" t="s">
        <v>44</v>
      </c>
      <c r="F25" s="57"/>
      <c r="G25" s="57"/>
      <c r="H25" s="57"/>
      <c r="I25" s="57"/>
      <c r="J25" s="57"/>
      <c r="K25" s="57"/>
      <c r="L25" s="96"/>
      <c r="M25" s="107" t="n">
        <f aca="false">IF(ISERROR(MATCH(C25,$C21:$C22,0)),IF(ISERROR(MATCH(C25,$D21:$D22,0)),IF(ISERROR(MATCH(LOOKUP(C25,$F24:$J24,$F22:$J22),$C21:$C22,0)),INDEX($N21:$N22,MATCH(LOOKUP(C25,$F24:$J24,$F22:$J22),$D21:$D22,0),1),INDEX($M21:$M22,MATCH(LOOKUP(C25,$F24:$J24,$F22:$J22),$C21:$C22,0),1)),INDEX($N21:$N22,MATCH(C25,$D21:$D22,0),1)),INDEX($M21:$M22,MATCH(C25,$C21:$C22,0),1))</f>
        <v>1</v>
      </c>
      <c r="N25" s="108" t="n">
        <f aca="false">IF(ISERROR(MATCH($D25,$C21:$C22,0)),IF(ISERROR(MATCH($D25,$D21:$D22,0)),IF(ISERROR(MATCH(LOOKUP($D25,$F24:$J24,$F22:$J22),$C21:$C22,0)),INDEX($N21:$N22,MATCH(LOOKUP($D25,$F24:$J24,$F22:$J22),$D21:$D22,0),1),INDEX($M21:$M22,MATCH(LOOKUP($D25,$F24:$J24,$F22:$J22),$C21:$C22,0),1)),INDEX($N21:$N22,MATCH(D25,$D21:$D22,0),1)),INDEX($M21:$M22,MATCH(D25,$C21:$C22,0),1))</f>
        <v>3</v>
      </c>
      <c r="O25" s="101" t="str">
        <f aca="false">IF(ISBLANK('Triple RR'!$K15),"",IF('Triple RR'!$K15="B",$C25,$D25))</f>
        <v/>
      </c>
      <c r="P25" s="102" t="n">
        <v>2</v>
      </c>
      <c r="Q25" s="96" t="n">
        <f aca="false">B25</f>
        <v>4</v>
      </c>
      <c r="R25" s="57"/>
      <c r="S25" s="103" t="str">
        <f aca="false">CONCATENATE(ADDRESS(C25+3,D25+10,4)," ",ADDRESS(D25+3,C25+10,4))</f>
        <v>M4 K6</v>
      </c>
      <c r="T25" s="104"/>
      <c r="U25" s="57"/>
      <c r="V25" s="57"/>
      <c r="W25" s="57"/>
      <c r="X25" s="57"/>
      <c r="Y25" s="57"/>
      <c r="Z25" s="57"/>
      <c r="AA25" s="57"/>
      <c r="AB25" s="57"/>
    </row>
    <row r="26" customFormat="false" ht="15" hidden="false" customHeight="true" outlineLevel="0" collapsed="false">
      <c r="B26" s="96"/>
      <c r="C26" s="0"/>
      <c r="D26" s="0"/>
      <c r="E26" s="57" t="n">
        <f aca="false">COUNT(F25:J25)</f>
        <v>0</v>
      </c>
      <c r="F26" s="96"/>
      <c r="G26" s="96"/>
      <c r="H26" s="96"/>
      <c r="I26" s="96"/>
      <c r="J26" s="96"/>
      <c r="K26" s="96"/>
      <c r="L26" s="96"/>
      <c r="M26" s="110"/>
      <c r="N26" s="111"/>
      <c r="O26" s="101"/>
      <c r="P26" s="102"/>
      <c r="Q26" s="96"/>
      <c r="R26" s="57"/>
      <c r="S26" s="103"/>
      <c r="T26" s="104"/>
      <c r="U26" s="57"/>
      <c r="V26" s="57"/>
      <c r="W26" s="57"/>
      <c r="X26" s="57"/>
      <c r="Y26" s="57"/>
      <c r="Z26" s="57"/>
      <c r="AA26" s="57"/>
      <c r="AB26" s="57"/>
    </row>
    <row r="27" customFormat="false" ht="15" hidden="false" customHeight="true" outlineLevel="0" collapsed="false">
      <c r="B27" s="96" t="n">
        <f aca="false">B24+1</f>
        <v>5</v>
      </c>
      <c r="C27" s="97" t="n">
        <v>4</v>
      </c>
      <c r="D27" s="97" t="n">
        <v>1</v>
      </c>
      <c r="E27" s="57" t="s">
        <v>45</v>
      </c>
      <c r="F27" s="96"/>
      <c r="G27" s="96"/>
      <c r="H27" s="96"/>
      <c r="I27" s="96"/>
      <c r="J27" s="96"/>
      <c r="K27" s="96"/>
      <c r="L27" s="96" t="n">
        <f aca="false">B27</f>
        <v>5</v>
      </c>
      <c r="M27" s="107" t="n">
        <f aca="false">IF(ISERROR(MATCH(C27,$C24:$C25,0)),IF(ISERROR(MATCH(C27,$D24:$D25,0)),IF(ISERROR(MATCH(LOOKUP(C27,$F27:$J27,$F25:$J25),$C24:$C25,0)),INDEX($N24:$N25,MATCH(LOOKUP(C27,$F27:$J27,$F25:$J25),$D24:$D25,0),1),INDEX($M24:$M25,MATCH(LOOKUP(C27,$F27:$J27,$F25:$J25),$C24:$C25,0),1)),INDEX($N24:$N25,MATCH(C27,$D24:$D25,0),1)),INDEX($M24:$M25,MATCH(C27,$C24:$C25,0),1))</f>
        <v>4</v>
      </c>
      <c r="N27" s="108" t="n">
        <f aca="false">IF(ISERROR(MATCH(D27,$C24:$C25,0)),IF(ISERROR(MATCH(D27,$D24:$D25,0)),IF(ISERROR(MATCH(LOOKUP(D27,$F27:$J27,$F25:$J25),$C24:$C25,0)),INDEX($N24:$N25,MATCH(LOOKUP(D27,$F27:$J27,$F25:$J25),$D24:$D25,0),1),INDEX($M24:$M25,MATCH(LOOKUP(D27,$F27:$J27,$F25:$J25),$C24:$C25,0),1)),INDEX($N24:$N25,MATCH(D27,$D24:$D25,0),1)),INDEX($M24:$M25,MATCH(D27,$C24:$C25,0),1))</f>
        <v>1</v>
      </c>
      <c r="O27" s="101" t="str">
        <f aca="false">IF(ISBLANK('Triple RR'!$K17),"",IF('Triple RR'!$K17="B",$C27,$D27))</f>
        <v/>
      </c>
      <c r="P27" s="102" t="n">
        <v>1</v>
      </c>
      <c r="Q27" s="96" t="n">
        <f aca="false">B27</f>
        <v>5</v>
      </c>
      <c r="R27" s="57"/>
      <c r="S27" s="103" t="str">
        <f aca="false">CONCATENATE(ADDRESS(C27+3,D27+10,4)," ",ADDRESS(D27+3,C27+10,4))</f>
        <v>K7 N4</v>
      </c>
      <c r="T27" s="57"/>
      <c r="U27" s="57"/>
      <c r="V27" s="57"/>
      <c r="W27" s="57"/>
      <c r="X27" s="57"/>
      <c r="Y27" s="57"/>
      <c r="Z27" s="57"/>
      <c r="AA27" s="57"/>
      <c r="AB27" s="57"/>
    </row>
    <row r="28" customFormat="false" ht="15" hidden="false" customHeight="true" outlineLevel="0" collapsed="false">
      <c r="B28" s="96" t="n">
        <f aca="false">B27</f>
        <v>5</v>
      </c>
      <c r="C28" s="97" t="n">
        <v>2</v>
      </c>
      <c r="D28" s="97" t="n">
        <v>3</v>
      </c>
      <c r="E28" s="58" t="s">
        <v>44</v>
      </c>
      <c r="F28" s="96"/>
      <c r="G28" s="96"/>
      <c r="H28" s="96"/>
      <c r="I28" s="96"/>
      <c r="J28" s="96"/>
      <c r="K28" s="96"/>
      <c r="L28" s="96"/>
      <c r="M28" s="107" t="n">
        <f aca="false">IF(ISERROR(MATCH(C28,$C24:$C25,0)),IF(ISERROR(MATCH(C28,$D24:$D25,0)),IF(ISERROR(MATCH(LOOKUP(C28,$F27:$J27,$F25:$J25),$C24:$C25,0)),INDEX($N24:$N25,MATCH(LOOKUP(C28,$F27:$J27,$F25:$J25),$D24:$D25,0),1),INDEX($M24:$M25,MATCH(LOOKUP(C28,$F27:$J27,$F25:$J25),$C24:$C25,0),1)),INDEX($N24:$N25,MATCH(C28,$D24:$D25,0),1)),INDEX($M24:$M25,MATCH(C28,$C24:$C25,0),1))</f>
        <v>2</v>
      </c>
      <c r="N28" s="108" t="n">
        <f aca="false">IF(ISERROR(MATCH($D28,$C24:$C25,0)),IF(ISERROR(MATCH($D28,$D24:$D25,0)),IF(ISERROR(MATCH(LOOKUP($D28,$F27:$J27,$F25:$J25),$C24:$C25,0)),INDEX($N24:$N25,MATCH(LOOKUP($D28,$F27:$J27,$F25:$J25),$D24:$D25,0),1),INDEX($M24:$M25,MATCH(LOOKUP($D28,$F27:$J27,$F25:$J25),$C24:$C25,0),1)),INDEX($N24:$N25,MATCH(D28,$D24:$D25,0),1)),INDEX($M24:$M25,MATCH(D28,$C24:$C25,0),1))</f>
        <v>3</v>
      </c>
      <c r="O28" s="101" t="str">
        <f aca="false">IF(ISBLANK('Triple RR'!$K18),"",IF('Triple RR'!$K18="B",$C28,$D28))</f>
        <v/>
      </c>
      <c r="P28" s="102" t="n">
        <v>2</v>
      </c>
      <c r="Q28" s="96" t="n">
        <f aca="false">B28</f>
        <v>5</v>
      </c>
      <c r="R28" s="57"/>
      <c r="S28" s="103" t="str">
        <f aca="false">CONCATENATE(ADDRESS(C28+3,D28+10,4)," ",ADDRESS(D28+3,C28+10,4))</f>
        <v>M5 L6</v>
      </c>
      <c r="T28" s="104"/>
      <c r="U28" s="57"/>
      <c r="V28" s="57"/>
      <c r="W28" s="57"/>
      <c r="X28" s="57"/>
      <c r="Y28" s="57"/>
      <c r="Z28" s="57"/>
      <c r="AA28" s="57"/>
      <c r="AB28" s="57"/>
    </row>
    <row r="29" customFormat="false" ht="15" hidden="false" customHeight="true" outlineLevel="0" collapsed="false">
      <c r="A29" s="0"/>
      <c r="B29" s="96"/>
      <c r="C29" s="97"/>
      <c r="D29" s="97"/>
      <c r="E29" s="57" t="n">
        <f aca="false">COUNT(F27:J27)</f>
        <v>0</v>
      </c>
      <c r="F29" s="96"/>
      <c r="G29" s="96"/>
      <c r="H29" s="96"/>
      <c r="I29" s="96"/>
      <c r="J29" s="96"/>
      <c r="K29" s="96"/>
      <c r="L29" s="96"/>
      <c r="M29" s="110"/>
      <c r="N29" s="111"/>
      <c r="O29" s="101"/>
      <c r="P29" s="102"/>
      <c r="Q29" s="96"/>
      <c r="R29" s="57"/>
      <c r="S29" s="103"/>
      <c r="T29" s="104"/>
      <c r="U29" s="57"/>
      <c r="V29" s="57"/>
      <c r="W29" s="57"/>
      <c r="X29" s="57"/>
      <c r="Y29" s="57"/>
      <c r="Z29" s="57"/>
      <c r="AA29" s="57"/>
      <c r="AB29" s="57"/>
    </row>
    <row r="30" customFormat="false" ht="15" hidden="false" customHeight="true" outlineLevel="0" collapsed="false">
      <c r="B30" s="96" t="n">
        <f aca="false">B27+1</f>
        <v>6</v>
      </c>
      <c r="C30" s="97" t="n">
        <v>3</v>
      </c>
      <c r="D30" s="97" t="n">
        <v>4</v>
      </c>
      <c r="E30" s="57" t="s">
        <v>45</v>
      </c>
      <c r="F30" s="96"/>
      <c r="G30" s="96"/>
      <c r="H30" s="96"/>
      <c r="I30" s="96"/>
      <c r="J30" s="96"/>
      <c r="K30" s="96"/>
      <c r="L30" s="96" t="n">
        <f aca="false">B30</f>
        <v>6</v>
      </c>
      <c r="M30" s="107" t="n">
        <f aca="false">IF(ISERROR(MATCH(C30,$C27:$C28,0)),IF(ISERROR(MATCH(C30,$D27:$D28,0)),IF(ISERROR(MATCH(LOOKUP(C30,$F30:$J30,$F28:$J28),$C27:$C28,0)),INDEX($N27:$N28,MATCH(LOOKUP(C30,$F30:$J30,$F28:$J28),$D27:$D28,0),1),INDEX($M27:$M28,MATCH(LOOKUP(C30,$F30:$J30,$F28:$J28),$C27:$C28,0),1)),INDEX($N27:$N28,MATCH(C30,$D27:$D28,0),1)),INDEX($M27:$M28,MATCH(C30,$C27:$C28,0),1))</f>
        <v>3</v>
      </c>
      <c r="N30" s="107" t="n">
        <f aca="false">IF(ISERROR(MATCH(D30,$C27:$C28,0)),IF(ISERROR(MATCH(D30,$D27:$D28,0)),IF(ISERROR(MATCH(LOOKUP(D30,$F30:$J30,$F28:$J28),$C27:$C28,0)),INDEX($N27:$N28,MATCH(LOOKUP(D30,$F30:$J30,$F28:$J28),$D27:$D28,0),1),INDEX($M27:$M28,MATCH(LOOKUP(D30,$F30:$J30,$F28:$J28),$C27:$C28,0),1)),INDEX($N27:$N28,MATCH(D30,$D27:$D28,0),1)),INDEX($M27:$M28,MATCH(D30,$C27:$C28,0),1))</f>
        <v>4</v>
      </c>
      <c r="O30" s="101" t="str">
        <f aca="false">IF(ISBLANK('Triple RR'!$K20),"",IF('Triple RR'!$K20="B",$C30,$D30))</f>
        <v/>
      </c>
      <c r="P30" s="102" t="n">
        <v>1</v>
      </c>
      <c r="Q30" s="96" t="n">
        <f aca="false">B30</f>
        <v>6</v>
      </c>
      <c r="R30" s="57"/>
      <c r="S30" s="103" t="str">
        <f aca="false">CONCATENATE(ADDRESS(C30+3,D30+10,4)," ",ADDRESS(D30+3,C30+10,4))</f>
        <v>N6 M7</v>
      </c>
      <c r="T30" s="57"/>
      <c r="U30" s="57"/>
      <c r="V30" s="57"/>
      <c r="W30" s="57"/>
      <c r="X30" s="57"/>
      <c r="Y30" s="57"/>
      <c r="Z30" s="57"/>
      <c r="AA30" s="57"/>
      <c r="AB30" s="57"/>
    </row>
    <row r="31" customFormat="false" ht="15" hidden="false" customHeight="true" outlineLevel="0" collapsed="false">
      <c r="B31" s="96" t="n">
        <f aca="false">B30</f>
        <v>6</v>
      </c>
      <c r="C31" s="97" t="n">
        <v>1</v>
      </c>
      <c r="D31" s="97" t="n">
        <v>2</v>
      </c>
      <c r="E31" s="58" t="s">
        <v>44</v>
      </c>
      <c r="F31" s="96"/>
      <c r="G31" s="96"/>
      <c r="H31" s="96"/>
      <c r="I31" s="96"/>
      <c r="J31" s="96"/>
      <c r="K31" s="96"/>
      <c r="L31" s="96"/>
      <c r="M31" s="107" t="n">
        <f aca="false">IF(ISERROR(MATCH(C31,$C27:$C28,0)),IF(ISERROR(MATCH(C31,$D27:$D28,0)),IF(ISERROR(MATCH(LOOKUP(C31,$F30:$J30,$F28:$J28),$C27:$C28,0)),INDEX($N27:$N28,MATCH(LOOKUP(C31,$F30:$J30,$F28:$J28),$D27:$D28,0),1),INDEX($M27:$M28,MATCH(LOOKUP(C31,$F30:$J30,$F28:$J28),$C27:$C28,0),1)),INDEX($N27:$N28,MATCH(C31,$D27:$D28,0),1)),INDEX($M27:$M28,MATCH(C31,$C27:$C28,0),1))</f>
        <v>1</v>
      </c>
      <c r="N31" s="107" t="n">
        <f aca="false">IF(ISERROR(MATCH($D31,$C27:$C28,0)),IF(ISERROR(MATCH($D31,$D27:$D28,0)),IF(ISERROR(MATCH(LOOKUP($D31,$F30:$J30,$F28:$J28),$C27:$C28,0)),INDEX($N27:$N28,MATCH(LOOKUP($D31,$F30:$J30,$F28:$J28),$D27:$D28,0),1),INDEX($M27:$M28,MATCH(LOOKUP($D31,$F30:$J30,$F28:$J28),$C27:$C28,0),1)),INDEX($N27:$N28,MATCH(D31,$D27:$D28,0),1)),INDEX($M27:$M28,MATCH(D31,$C27:$C28,0),1))</f>
        <v>2</v>
      </c>
      <c r="O31" s="101" t="str">
        <f aca="false">IF(ISBLANK('Triple RR'!$K21),"",IF('Triple RR'!$K21="B",$C31,$D31))</f>
        <v/>
      </c>
      <c r="P31" s="102" t="n">
        <v>2</v>
      </c>
      <c r="Q31" s="96" t="n">
        <f aca="false">B31</f>
        <v>6</v>
      </c>
      <c r="R31" s="57"/>
      <c r="S31" s="103" t="str">
        <f aca="false">CONCATENATE(ADDRESS(C31+3,D31+10,4)," ",ADDRESS(D31+3,C31+10,4))</f>
        <v>L4 K5</v>
      </c>
      <c r="T31" s="104"/>
      <c r="U31" s="57"/>
      <c r="V31" s="57"/>
      <c r="W31" s="57"/>
      <c r="X31" s="57"/>
      <c r="Y31" s="57"/>
      <c r="Z31" s="57"/>
      <c r="AA31" s="57"/>
      <c r="AB31" s="57"/>
    </row>
    <row r="32" customFormat="false" ht="15" hidden="false" customHeight="true" outlineLevel="0" collapsed="false">
      <c r="A32" s="109" t="s">
        <v>33</v>
      </c>
      <c r="B32" s="96"/>
      <c r="C32" s="97"/>
      <c r="D32" s="97"/>
      <c r="E32" s="57" t="n">
        <f aca="false">COUNT(F31:J31)</f>
        <v>0</v>
      </c>
      <c r="F32" s="57"/>
      <c r="G32" s="57"/>
      <c r="H32" s="57"/>
      <c r="I32" s="57"/>
      <c r="J32" s="57"/>
      <c r="K32" s="57"/>
      <c r="L32" s="96"/>
      <c r="M32" s="105"/>
      <c r="N32" s="106"/>
      <c r="O32" s="101"/>
      <c r="P32" s="102"/>
      <c r="Q32" s="96"/>
      <c r="R32" s="57"/>
      <c r="S32" s="103"/>
      <c r="T32" s="104"/>
      <c r="U32" s="57"/>
      <c r="V32" s="57"/>
      <c r="W32" s="57"/>
      <c r="X32" s="57"/>
      <c r="Y32" s="57"/>
      <c r="Z32" s="57"/>
      <c r="AA32" s="57"/>
      <c r="AB32" s="57"/>
    </row>
    <row r="33" customFormat="false" ht="15" hidden="false" customHeight="true" outlineLevel="0" collapsed="false">
      <c r="B33" s="96" t="n">
        <f aca="false">B30+1</f>
        <v>7</v>
      </c>
      <c r="C33" s="97" t="n">
        <v>4</v>
      </c>
      <c r="D33" s="97" t="n">
        <v>2</v>
      </c>
      <c r="E33" s="57" t="s">
        <v>45</v>
      </c>
      <c r="F33" s="57"/>
      <c r="G33" s="57"/>
      <c r="H33" s="57"/>
      <c r="I33" s="57"/>
      <c r="J33" s="57"/>
      <c r="K33" s="57"/>
      <c r="L33" s="96" t="n">
        <f aca="false">B33</f>
        <v>7</v>
      </c>
      <c r="M33" s="107" t="n">
        <f aca="false">IF(ISERROR(MATCH(C33,$C30:$C31,0)),IF(ISERROR(MATCH(C33,$D30:$D31,0)),IF(ISERROR(MATCH(LOOKUP(C33,$F33:$J33,$F31:$J31),$C30:$C31,0)),INDEX($N30:$N31,MATCH(LOOKUP(C33,$F33:$J33,$F31:$J31),$D30:$D31,0),1),INDEX($M30:$M31,MATCH(LOOKUP(C33,$F33:$J33,$F31:$J31),$C30:$C31,0),1)),INDEX($N30:$N31,MATCH(C33,$D30:$D31,0),1)),INDEX($M30:$M31,MATCH(C33,$C30:$C31,0),1))</f>
        <v>4</v>
      </c>
      <c r="N33" s="108" t="n">
        <f aca="false">IF(ISERROR(MATCH(D33,$C30:$C31,0)),IF(ISERROR(MATCH(D33,$D30:$D31,0)),IF(ISERROR(MATCH(LOOKUP(D33,$F33:$J33,$F31:$J31),$C30:$C31,0)),INDEX($N30:$N31,MATCH(LOOKUP(D33,$F33:$J33,$F31:$J31),$D30:$D31,0),1),INDEX($M30:$M31,MATCH(LOOKUP(D33,$F33:$J33,$F31:$J31),$C30:$C31,0),1)),INDEX($N30:$N31,MATCH(D33,$D30:$D31,0),1)),INDEX($M30:$M31,MATCH(D33,$C30:$C31,0),1))</f>
        <v>2</v>
      </c>
      <c r="O33" s="101" t="str">
        <f aca="false">IF(ISBLANK('Triple RR'!$K24),"",IF('Triple RR'!$K24="B",$C33,$D33))</f>
        <v/>
      </c>
      <c r="P33" s="102" t="n">
        <v>1</v>
      </c>
      <c r="Q33" s="96" t="n">
        <f aca="false">B33</f>
        <v>7</v>
      </c>
      <c r="R33" s="57"/>
      <c r="S33" s="103" t="str">
        <f aca="false">CONCATENATE(ADDRESS(D33+3,C33+18,4)," ",ADDRESS(C33+3,D33+18,4))</f>
        <v>V5 T7</v>
      </c>
      <c r="T33" s="57"/>
      <c r="U33" s="57"/>
      <c r="V33" s="57"/>
      <c r="W33" s="57"/>
      <c r="X33" s="57"/>
      <c r="Y33" s="57"/>
      <c r="Z33" s="57"/>
      <c r="AA33" s="57"/>
      <c r="AB33" s="57"/>
    </row>
    <row r="34" customFormat="false" ht="15" hidden="false" customHeight="true" outlineLevel="0" collapsed="false">
      <c r="B34" s="96" t="n">
        <f aca="false">B33</f>
        <v>7</v>
      </c>
      <c r="C34" s="97" t="n">
        <v>3</v>
      </c>
      <c r="D34" s="97" t="n">
        <v>1</v>
      </c>
      <c r="E34" s="58" t="s">
        <v>44</v>
      </c>
      <c r="F34" s="57"/>
      <c r="G34" s="57"/>
      <c r="H34" s="57"/>
      <c r="I34" s="57"/>
      <c r="J34" s="57"/>
      <c r="K34" s="57"/>
      <c r="L34" s="96"/>
      <c r="M34" s="107" t="n">
        <f aca="false">IF(ISERROR(MATCH(C34,$C30:$C31,0)),IF(ISERROR(MATCH(C34,$D30:$D31,0)),IF(ISERROR(MATCH(LOOKUP(C34,$F33:$J33,$F31:$J31),$C30:$C31,0)),INDEX($N30:$N31,MATCH(LOOKUP(C34,$F33:$J33,$F31:$J31),$D30:$D31,0),1),INDEX($M30:$M31,MATCH(LOOKUP(C34,$F33:$J33,$F31:$J31),$C30:$C31,0),1)),INDEX($N30:$N31,MATCH(C34,$D30:$D31,0),1)),INDEX($M30:$M31,MATCH(C34,$C30:$C31,0),1))</f>
        <v>3</v>
      </c>
      <c r="N34" s="108" t="n">
        <f aca="false">IF(ISERROR(MATCH($D34,$C30:$C31,0)),IF(ISERROR(MATCH($D34,$D30:$D31,0)),IF(ISERROR(MATCH(LOOKUP($D34,$F33:$J33,$F31:$J31),$C30:$C31,0)),INDEX($N30:$N31,MATCH(LOOKUP($D34,$F33:$J33,$F31:$J31),$D30:$D31,0),1),INDEX($M30:$M31,MATCH(LOOKUP($D34,$F33:$J33,$F31:$J31),$C30:$C31,0),1)),INDEX($N30:$N31,MATCH(D34,$D30:$D31,0),1)),INDEX($M30:$M31,MATCH(D34,$C30:$C31,0),1))</f>
        <v>1</v>
      </c>
      <c r="O34" s="101" t="str">
        <f aca="false">IF(ISBLANK('Triple RR'!$K25),"",IF('Triple RR'!$K25="B",$C34,$D34))</f>
        <v/>
      </c>
      <c r="P34" s="102" t="n">
        <v>2</v>
      </c>
      <c r="Q34" s="96" t="n">
        <f aca="false">B34</f>
        <v>7</v>
      </c>
      <c r="R34" s="57"/>
      <c r="S34" s="103" t="str">
        <f aca="false">CONCATENATE(ADDRESS(D34+3,C34+18,4)," ",ADDRESS(C34+3,D34+18,4))</f>
        <v>U4 S6</v>
      </c>
      <c r="T34" s="104"/>
      <c r="U34" s="57"/>
      <c r="V34" s="57"/>
      <c r="W34" s="57"/>
      <c r="X34" s="57"/>
      <c r="Y34" s="57"/>
      <c r="Z34" s="57"/>
      <c r="AA34" s="57"/>
      <c r="AB34" s="57"/>
    </row>
    <row r="35" customFormat="false" ht="15" hidden="false" customHeight="true" outlineLevel="0" collapsed="false">
      <c r="B35" s="96"/>
      <c r="C35" s="0"/>
      <c r="D35" s="0"/>
      <c r="E35" s="57" t="n">
        <f aca="false">COUNT(F34:J34)</f>
        <v>0</v>
      </c>
      <c r="F35" s="57"/>
      <c r="G35" s="57"/>
      <c r="H35" s="57"/>
      <c r="I35" s="57"/>
      <c r="J35" s="57"/>
      <c r="K35" s="57"/>
      <c r="L35" s="96"/>
      <c r="M35" s="105"/>
      <c r="N35" s="106"/>
      <c r="O35" s="101"/>
      <c r="P35" s="102"/>
      <c r="Q35" s="96"/>
      <c r="R35" s="57"/>
      <c r="S35" s="103"/>
      <c r="T35" s="104"/>
      <c r="U35" s="57"/>
      <c r="V35" s="57"/>
      <c r="W35" s="57"/>
      <c r="X35" s="57"/>
      <c r="Y35" s="57"/>
      <c r="Z35" s="57"/>
      <c r="AA35" s="57"/>
      <c r="AB35" s="57"/>
    </row>
    <row r="36" customFormat="false" ht="15" hidden="false" customHeight="true" outlineLevel="0" collapsed="false">
      <c r="B36" s="96" t="n">
        <f aca="false">B33+1</f>
        <v>8</v>
      </c>
      <c r="C36" s="97" t="n">
        <v>1</v>
      </c>
      <c r="D36" s="97" t="n">
        <v>4</v>
      </c>
      <c r="E36" s="57" t="s">
        <v>45</v>
      </c>
      <c r="F36" s="57"/>
      <c r="G36" s="57"/>
      <c r="H36" s="57"/>
      <c r="I36" s="57"/>
      <c r="J36" s="57"/>
      <c r="K36" s="57"/>
      <c r="L36" s="96" t="n">
        <f aca="false">B36</f>
        <v>8</v>
      </c>
      <c r="M36" s="107" t="n">
        <f aca="false">IF(ISERROR(MATCH(C36,$C33:$C34,0)),IF(ISERROR(MATCH(C36,$D33:$D34,0)),IF(ISERROR(MATCH(LOOKUP(C36,$F36:$J36,$F34:$J34),$C33:$C34,0)),INDEX($N33:$N34,MATCH(LOOKUP(C36,$F36:$J36,$F34:$J34),$D33:$D34,0),1),INDEX($M33:$M34,MATCH(LOOKUP(C36,$F36:$J36,$F34:$J34),$C33:$C34,0),1)),INDEX($N33:$N34,MATCH(C36,$D33:$D34,0),1)),INDEX($M33:$M34,MATCH(C36,$C33:$C34,0),1))</f>
        <v>1</v>
      </c>
      <c r="N36" s="108" t="n">
        <f aca="false">IF(ISERROR(MATCH(D36,$C33:$C34,0)),IF(ISERROR(MATCH(D36,$D33:$D34,0)),IF(ISERROR(MATCH(LOOKUP(D36,$F36:$J36,$F34:$J34),$C33:$C34,0)),INDEX($N33:$N34,MATCH(LOOKUP(D36,$F36:$J36,$F34:$J34),$D33:$D34,0),1),INDEX($M33:$M34,MATCH(LOOKUP(D36,$F36:$J36,$F34:$J34),$C33:$C34,0),1)),INDEX($N33:$N34,MATCH(D36,$D33:$D34,0),1)),INDEX($M33:$M34,MATCH(D36,$C33:$C34,0),1))</f>
        <v>4</v>
      </c>
      <c r="O36" s="101" t="str">
        <f aca="false">IF(ISBLANK('Triple RR'!$K27),"",IF('Triple RR'!$K27="B",$C36,$D36))</f>
        <v/>
      </c>
      <c r="P36" s="102" t="n">
        <v>1</v>
      </c>
      <c r="Q36" s="96" t="n">
        <f aca="false">B36</f>
        <v>8</v>
      </c>
      <c r="R36" s="57"/>
      <c r="S36" s="103" t="str">
        <f aca="false">CONCATENATE(ADDRESS(D36+3,C36+18,4)," ",ADDRESS(C36+3,D36+18,4))</f>
        <v>S7 V4</v>
      </c>
      <c r="T36" s="57"/>
      <c r="U36" s="57"/>
      <c r="V36" s="57"/>
      <c r="W36" s="57"/>
      <c r="X36" s="57"/>
      <c r="Y36" s="57"/>
      <c r="Z36" s="57"/>
      <c r="AA36" s="57"/>
      <c r="AB36" s="57"/>
    </row>
    <row r="37" customFormat="false" ht="15" hidden="false" customHeight="true" outlineLevel="0" collapsed="false">
      <c r="B37" s="96" t="n">
        <f aca="false">B36</f>
        <v>8</v>
      </c>
      <c r="C37" s="97" t="n">
        <v>3</v>
      </c>
      <c r="D37" s="97" t="n">
        <v>2</v>
      </c>
      <c r="E37" s="58" t="s">
        <v>44</v>
      </c>
      <c r="F37" s="57"/>
      <c r="G37" s="57"/>
      <c r="H37" s="57"/>
      <c r="I37" s="57"/>
      <c r="J37" s="57"/>
      <c r="K37" s="57"/>
      <c r="L37" s="96"/>
      <c r="M37" s="107" t="n">
        <f aca="false">IF(ISERROR(MATCH(C37,$C33:$C34,0)),IF(ISERROR(MATCH(C37,$D33:$D34,0)),IF(ISERROR(MATCH(LOOKUP(C37,$F36:$J36,$F34:$J34),$C33:$C34,0)),INDEX($N33:$N34,MATCH(LOOKUP(C37,$F36:$J36,$F34:$J34),$D33:$D34,0),1),INDEX($M33:$M34,MATCH(LOOKUP(C37,$F36:$J36,$F34:$J34),$C33:$C34,0),1)),INDEX($N33:$N34,MATCH(C37,$D33:$D34,0),1)),INDEX($M33:$M34,MATCH(C37,$C33:$C34,0),1))</f>
        <v>3</v>
      </c>
      <c r="N37" s="108" t="n">
        <f aca="false">IF(ISERROR(MATCH($D37,$C33:$C34,0)),IF(ISERROR(MATCH($D37,$D33:$D34,0)),IF(ISERROR(MATCH(LOOKUP($D37,$F36:$J36,$F34:$J34),$C33:$C34,0)),INDEX($N33:$N34,MATCH(LOOKUP($D37,$F36:$J36,$F34:$J34),$D33:$D34,0),1),INDEX($M33:$M34,MATCH(LOOKUP($D37,$F36:$J36,$F34:$J34),$C33:$C34,0),1)),INDEX($N33:$N34,MATCH(D37,$D33:$D34,0),1)),INDEX($M33:$M34,MATCH(D37,$C33:$C34,0),1))</f>
        <v>2</v>
      </c>
      <c r="O37" s="101" t="str">
        <f aca="false">IF(ISBLANK('Triple RR'!$K28),"",IF('Triple RR'!$K28="B",$C37,$D37))</f>
        <v/>
      </c>
      <c r="P37" s="102" t="n">
        <v>2</v>
      </c>
      <c r="Q37" s="96" t="n">
        <f aca="false">B37</f>
        <v>8</v>
      </c>
      <c r="R37" s="57"/>
      <c r="S37" s="103" t="str">
        <f aca="false">CONCATENATE(ADDRESS(D37+3,C37+18,4)," ",ADDRESS(C37+3,D37+18,4))</f>
        <v>U5 T6</v>
      </c>
      <c r="T37" s="104"/>
      <c r="U37" s="57"/>
      <c r="V37" s="57"/>
      <c r="W37" s="57"/>
      <c r="X37" s="57"/>
      <c r="Y37" s="57"/>
      <c r="Z37" s="57"/>
      <c r="AA37" s="57"/>
      <c r="AB37" s="57"/>
    </row>
    <row r="38" customFormat="false" ht="15" hidden="false" customHeight="true" outlineLevel="0" collapsed="false">
      <c r="B38" s="96"/>
      <c r="C38" s="97"/>
      <c r="D38" s="97"/>
      <c r="E38" s="57" t="n">
        <f aca="false">COUNT(F37:J37)</f>
        <v>0</v>
      </c>
      <c r="F38" s="57"/>
      <c r="G38" s="57"/>
      <c r="H38" s="57"/>
      <c r="I38" s="57"/>
      <c r="J38" s="57"/>
      <c r="K38" s="57"/>
      <c r="L38" s="96"/>
      <c r="M38" s="105"/>
      <c r="N38" s="106"/>
      <c r="O38" s="101"/>
      <c r="P38" s="102"/>
      <c r="Q38" s="96"/>
      <c r="R38" s="57"/>
      <c r="S38" s="103"/>
      <c r="T38" s="104"/>
      <c r="U38" s="57"/>
      <c r="V38" s="57"/>
      <c r="W38" s="57"/>
      <c r="X38" s="57"/>
      <c r="Y38" s="57"/>
      <c r="Z38" s="57"/>
      <c r="AA38" s="57"/>
      <c r="AB38" s="57"/>
    </row>
    <row r="39" customFormat="false" ht="15" hidden="false" customHeight="true" outlineLevel="0" collapsed="false">
      <c r="B39" s="96" t="n">
        <f aca="false">B36+1</f>
        <v>9</v>
      </c>
      <c r="C39" s="97" t="n">
        <v>4</v>
      </c>
      <c r="D39" s="97" t="n">
        <v>3</v>
      </c>
      <c r="E39" s="57" t="s">
        <v>45</v>
      </c>
      <c r="F39" s="57"/>
      <c r="G39" s="57"/>
      <c r="H39" s="57"/>
      <c r="I39" s="57"/>
      <c r="J39" s="57"/>
      <c r="K39" s="57"/>
      <c r="L39" s="96" t="n">
        <f aca="false">B39</f>
        <v>9</v>
      </c>
      <c r="M39" s="107" t="n">
        <f aca="false">IF(ISERROR(MATCH(C39,$C36:$C37,0)),IF(ISERROR(MATCH(C39,$D36:$D37,0)),IF(ISERROR(MATCH(LOOKUP(C39,$F39:$J39,$F37:$J37),$C36:$C37,0)),INDEX($N36:$N37,MATCH(LOOKUP(C39,$F39:$J39,$F37:$J37),$D36:$D37,0),1),INDEX($M36:$M37,MATCH(LOOKUP(C39,$F39:$J39,$F37:$J37),$C36:$C37,0),1)),INDEX($N36:$N37,MATCH(C39,$D36:$D37,0),1)),INDEX($M36:$M37,MATCH(C39,$C36:$C37,0),1))</f>
        <v>4</v>
      </c>
      <c r="N39" s="108" t="n">
        <f aca="false">IF(ISERROR(MATCH(D39,$C36:$C37,0)),IF(ISERROR(MATCH(D39,$D36:$D37,0)),IF(ISERROR(MATCH(LOOKUP(D39,$F39:$J39,$F37:$J37),$C36:$C37,0)),INDEX($N36:$N37,MATCH(LOOKUP(D39,$F39:$J39,$F37:$J37),$D36:$D37,0),1),INDEX($M36:$M37,MATCH(LOOKUP(D39,$F39:$J39,$F37:$J37),$C36:$C37,0),1)),INDEX($N36:$N37,MATCH(D39,$D36:$D37,0),1)),INDEX($M36:$M37,MATCH(D39,$C36:$C37,0),1))</f>
        <v>3</v>
      </c>
      <c r="O39" s="101" t="str">
        <f aca="false">IF(ISBLANK('Triple RR'!$K30),"",IF('Triple RR'!$K30="B",$C39,$D39))</f>
        <v/>
      </c>
      <c r="P39" s="102" t="n">
        <v>1</v>
      </c>
      <c r="Q39" s="96" t="n">
        <f aca="false">B39</f>
        <v>9</v>
      </c>
      <c r="R39" s="57"/>
      <c r="S39" s="103" t="str">
        <f aca="false">CONCATENATE(ADDRESS(D39+3,C39+18,4)," ",ADDRESS(C39+3,D39+18,4))</f>
        <v>V6 U7</v>
      </c>
      <c r="T39" s="57"/>
      <c r="U39" s="57"/>
      <c r="V39" s="57"/>
      <c r="W39" s="57"/>
      <c r="X39" s="57"/>
      <c r="Y39" s="57"/>
      <c r="Z39" s="57"/>
      <c r="AA39" s="57"/>
      <c r="AB39" s="57"/>
    </row>
    <row r="40" customFormat="false" ht="15" hidden="false" customHeight="true" outlineLevel="0" collapsed="false">
      <c r="B40" s="96" t="n">
        <f aca="false">B39</f>
        <v>9</v>
      </c>
      <c r="C40" s="97" t="n">
        <v>2</v>
      </c>
      <c r="D40" s="97" t="n">
        <v>1</v>
      </c>
      <c r="E40" s="58" t="s">
        <v>44</v>
      </c>
      <c r="F40" s="57"/>
      <c r="G40" s="57"/>
      <c r="H40" s="57"/>
      <c r="I40" s="57"/>
      <c r="J40" s="57"/>
      <c r="K40" s="57"/>
      <c r="L40" s="96"/>
      <c r="M40" s="107" t="n">
        <f aca="false">IF(ISERROR(MATCH(C40,$C36:$C37,0)),IF(ISERROR(MATCH(C40,$D36:$D37,0)),IF(ISERROR(MATCH(LOOKUP(C40,$F39:$J39,$F37:$J37),$C36:$C37,0)),INDEX($N36:$N37,MATCH(LOOKUP(C40,$F39:$J39,$F37:$J37),$D36:$D37,0),1),INDEX($M36:$M37,MATCH(LOOKUP(C40,$F39:$J39,$F37:$J37),$C36:$C37,0),1)),INDEX($N36:$N37,MATCH(C40,$D36:$D37,0),1)),INDEX($M36:$M37,MATCH(C40,$C36:$C37,0),1))</f>
        <v>2</v>
      </c>
      <c r="N40" s="108" t="n">
        <f aca="false">IF(ISERROR(MATCH($D40,$C36:$C37,0)),IF(ISERROR(MATCH($D40,$D36:$D37,0)),IF(ISERROR(MATCH(LOOKUP($D40,$F39:$J39,$F37:$J37),$C36:$C37,0)),INDEX($N36:$N37,MATCH(LOOKUP($D40,$F39:$J39,$F37:$J37),$D36:$D37,0),1),INDEX($M36:$M37,MATCH(LOOKUP($D40,$F39:$J39,$F37:$J37),$C36:$C37,0),1)),INDEX($N36:$N37,MATCH(D40,$D36:$D37,0),1)),INDEX($M36:$M37,MATCH(D40,$C36:$C37,0),1))</f>
        <v>1</v>
      </c>
      <c r="O40" s="101" t="str">
        <f aca="false">IF(ISBLANK('Triple RR'!$K31),"",IF('Triple RR'!$K31="B",$C40,$D40))</f>
        <v/>
      </c>
      <c r="P40" s="102" t="n">
        <v>2</v>
      </c>
      <c r="Q40" s="96" t="n">
        <f aca="false">B40</f>
        <v>9</v>
      </c>
      <c r="R40" s="57"/>
      <c r="S40" s="103" t="str">
        <f aca="false">CONCATENATE(ADDRESS(D40+3,C40+18,4)," ",ADDRESS(C40+3,D40+18,4))</f>
        <v>T4 S5</v>
      </c>
      <c r="T40" s="104"/>
      <c r="U40" s="57"/>
      <c r="V40" s="57"/>
      <c r="W40" s="57"/>
      <c r="X40" s="57"/>
      <c r="Y40" s="57"/>
      <c r="Z40" s="57"/>
      <c r="AA40" s="57"/>
      <c r="AB40" s="57"/>
    </row>
    <row r="41" customFormat="false" ht="15" hidden="false" customHeight="true" outlineLevel="0" collapsed="false">
      <c r="B41" s="96"/>
      <c r="C41" s="97"/>
      <c r="D41" s="97"/>
      <c r="E41" s="57" t="n">
        <f aca="false">COUNT(F40:J40)</f>
        <v>0</v>
      </c>
      <c r="F41" s="96"/>
      <c r="G41" s="96"/>
      <c r="H41" s="96"/>
      <c r="I41" s="96"/>
      <c r="J41" s="96"/>
      <c r="K41" s="96"/>
      <c r="L41" s="96"/>
      <c r="M41" s="110"/>
      <c r="N41" s="111"/>
      <c r="O41" s="101"/>
      <c r="P41" s="102"/>
      <c r="Q41" s="96"/>
      <c r="R41" s="57"/>
      <c r="S41" s="103"/>
      <c r="T41" s="104"/>
      <c r="U41" s="57"/>
      <c r="V41" s="57"/>
      <c r="W41" s="57"/>
      <c r="X41" s="57"/>
      <c r="Y41" s="57"/>
      <c r="Z41" s="57"/>
      <c r="AA41" s="57"/>
      <c r="AB41" s="57"/>
    </row>
    <row r="42" customFormat="false" ht="15" hidden="false" customHeight="true" outlineLevel="0" collapsed="false">
      <c r="B42" s="96"/>
      <c r="C42" s="97"/>
      <c r="D42" s="97"/>
      <c r="E42" s="0"/>
      <c r="F42" s="57"/>
      <c r="G42" s="57"/>
      <c r="H42" s="57"/>
      <c r="I42" s="57"/>
      <c r="J42" s="57"/>
      <c r="K42" s="57"/>
      <c r="L42" s="96"/>
      <c r="M42" s="105"/>
      <c r="N42" s="106"/>
      <c r="O42" s="101"/>
      <c r="P42" s="102"/>
      <c r="Q42" s="96"/>
      <c r="R42" s="57"/>
      <c r="S42" s="103"/>
      <c r="T42" s="104"/>
      <c r="U42" s="57"/>
      <c r="V42" s="57"/>
      <c r="W42" s="57"/>
      <c r="X42" s="57"/>
      <c r="Y42" s="57"/>
      <c r="Z42" s="57"/>
      <c r="AA42" s="57"/>
      <c r="AB42" s="57"/>
    </row>
    <row r="43" customFormat="false" ht="15.6" hidden="false" customHeight="true" outlineLevel="0" collapsed="false">
      <c r="B43" s="112"/>
      <c r="C43" s="112"/>
      <c r="D43" s="112"/>
      <c r="E43" s="112"/>
      <c r="F43" s="112"/>
      <c r="G43" s="112"/>
      <c r="H43" s="112"/>
      <c r="I43" s="57"/>
      <c r="J43" s="57"/>
      <c r="K43" s="57"/>
      <c r="L43" s="57"/>
      <c r="M43" s="57"/>
      <c r="N43" s="57"/>
      <c r="O43" s="112"/>
      <c r="P43" s="112"/>
      <c r="Q43" s="112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</row>
    <row r="44" customFormat="false" ht="26.1" hidden="false" customHeight="true" outlineLevel="0" collapsed="false">
      <c r="B44" s="113" t="s">
        <v>46</v>
      </c>
      <c r="C44" s="113"/>
      <c r="D44" s="113"/>
      <c r="E44" s="113" t="s">
        <v>47</v>
      </c>
      <c r="F44" s="113"/>
      <c r="G44" s="113"/>
      <c r="H44" s="113"/>
      <c r="I44" s="114"/>
      <c r="J44" s="57"/>
      <c r="K44" s="57"/>
      <c r="L44" s="57"/>
      <c r="M44" s="57"/>
      <c r="N44" s="115"/>
      <c r="O44" s="113" t="s">
        <v>48</v>
      </c>
      <c r="P44" s="113"/>
      <c r="Q44" s="113"/>
      <c r="R44" s="114"/>
      <c r="S44" s="57"/>
      <c r="T44" s="57"/>
      <c r="U44" s="57"/>
      <c r="V44" s="57"/>
      <c r="W44" s="57"/>
      <c r="X44" s="57"/>
      <c r="Y44" s="57"/>
      <c r="Z44" s="57"/>
      <c r="AA44" s="57"/>
      <c r="AB44" s="57"/>
    </row>
    <row r="45" customFormat="false" ht="15.6" hidden="false" customHeight="true" outlineLevel="0" collapsed="false">
      <c r="B45" s="116" t="n">
        <v>4</v>
      </c>
      <c r="C45" s="116"/>
      <c r="D45" s="116"/>
      <c r="E45" s="117" t="n">
        <f aca="false">SUM($E$15:$E$41)</f>
        <v>0</v>
      </c>
      <c r="F45" s="117"/>
      <c r="G45" s="117"/>
      <c r="H45" s="117"/>
      <c r="I45" s="114"/>
      <c r="J45" s="57"/>
      <c r="K45" s="57"/>
      <c r="L45" s="57"/>
      <c r="M45" s="57"/>
      <c r="N45" s="115"/>
      <c r="O45" s="116" t="n">
        <f aca="false">COUNT($O$15:$O$41)</f>
        <v>0</v>
      </c>
      <c r="P45" s="116"/>
      <c r="Q45" s="116"/>
      <c r="R45" s="114"/>
      <c r="S45" s="57"/>
      <c r="T45" s="57"/>
      <c r="U45" s="57"/>
      <c r="V45" s="57"/>
      <c r="W45" s="57"/>
      <c r="X45" s="57"/>
      <c r="Y45" s="57"/>
      <c r="Z45" s="57"/>
      <c r="AA45" s="57"/>
      <c r="AB45" s="57"/>
    </row>
    <row r="46" customFormat="false" ht="15.6" hidden="false" customHeight="true" outlineLevel="0" collapsed="false">
      <c r="B46" s="118"/>
      <c r="C46" s="119" t="n">
        <v>1</v>
      </c>
      <c r="D46" s="119" t="n">
        <v>2</v>
      </c>
      <c r="E46" s="119" t="n">
        <v>3</v>
      </c>
      <c r="F46" s="119" t="n">
        <v>4</v>
      </c>
      <c r="G46" s="0"/>
      <c r="H46" s="0"/>
      <c r="I46" s="0"/>
      <c r="K46" s="120"/>
      <c r="L46" s="120"/>
      <c r="M46" s="120"/>
      <c r="N46" s="120"/>
      <c r="O46" s="118" t="s">
        <v>49</v>
      </c>
      <c r="P46" s="118" t="n">
        <f aca="false">3*B45*(B45-1)/2</f>
        <v>18</v>
      </c>
      <c r="Q46" s="118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</row>
    <row r="47" customFormat="false" ht="15" hidden="false" customHeight="true" outlineLevel="0" collapsed="false">
      <c r="B47" s="120" t="n">
        <v>1</v>
      </c>
      <c r="C47" s="121" t="s">
        <v>50</v>
      </c>
      <c r="D47" s="121" t="s">
        <v>51</v>
      </c>
      <c r="E47" s="122" t="s">
        <v>50</v>
      </c>
      <c r="F47" s="122" t="s">
        <v>51</v>
      </c>
      <c r="G47" s="0"/>
      <c r="H47" s="0"/>
      <c r="I47" s="0"/>
      <c r="J47" s="0"/>
      <c r="K47" s="0"/>
      <c r="L47" s="0"/>
      <c r="M47" s="0"/>
      <c r="N47" s="120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</row>
    <row r="48" customFormat="false" ht="15" hidden="false" customHeight="true" outlineLevel="0" collapsed="false">
      <c r="B48" s="120" t="n">
        <f aca="false">B47+1</f>
        <v>2</v>
      </c>
      <c r="C48" s="122" t="s">
        <v>52</v>
      </c>
      <c r="D48" s="123" t="s">
        <v>53</v>
      </c>
      <c r="E48" s="124" t="s">
        <v>53</v>
      </c>
      <c r="F48" s="121" t="s">
        <v>52</v>
      </c>
      <c r="G48" s="0"/>
      <c r="H48" s="44"/>
      <c r="I48" s="0"/>
      <c r="J48" s="0"/>
      <c r="K48" s="0"/>
      <c r="L48" s="0"/>
      <c r="M48" s="0"/>
      <c r="N48" s="120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</row>
    <row r="49" customFormat="false" ht="15" hidden="false" customHeight="true" outlineLevel="0" collapsed="false">
      <c r="B49" s="120" t="n">
        <f aca="false">B48+1</f>
        <v>3</v>
      </c>
      <c r="C49" s="123" t="n">
        <v>42005</v>
      </c>
      <c r="D49" s="124" t="n">
        <v>42005</v>
      </c>
      <c r="E49" s="123" t="s">
        <v>54</v>
      </c>
      <c r="F49" s="124" t="s">
        <v>54</v>
      </c>
      <c r="G49" s="0"/>
      <c r="H49" s="0"/>
      <c r="I49" s="0"/>
      <c r="J49" s="0"/>
      <c r="K49" s="0"/>
      <c r="L49" s="0"/>
      <c r="M49" s="0"/>
      <c r="N49" s="120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</row>
    <row r="50" customFormat="false" ht="15" hidden="false" customHeight="true" outlineLevel="0" collapsed="false">
      <c r="B50" s="0"/>
      <c r="C50" s="0"/>
      <c r="D50" s="0"/>
      <c r="E50" s="0"/>
      <c r="F50" s="0"/>
      <c r="G50" s="0"/>
      <c r="H50" s="0"/>
      <c r="I50" s="0"/>
      <c r="J50" s="0"/>
      <c r="K50" s="0"/>
      <c r="L50" s="0"/>
      <c r="M50" s="0"/>
      <c r="N50" s="120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</row>
    <row r="51" customFormat="false" ht="15" hidden="false" customHeight="true" outlineLevel="0" collapsed="false">
      <c r="B51" s="0"/>
      <c r="C51" s="0"/>
      <c r="D51" s="0"/>
      <c r="E51" s="0"/>
      <c r="F51" s="0"/>
      <c r="G51" s="0"/>
      <c r="H51" s="44"/>
      <c r="I51" s="0"/>
      <c r="J51" s="0"/>
      <c r="K51" s="0"/>
      <c r="L51" s="0"/>
      <c r="M51" s="120"/>
      <c r="N51" s="120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</row>
    <row r="52" customFormat="false" ht="15" hidden="false" customHeight="true" outlineLevel="0" collapsed="false">
      <c r="B52" s="120"/>
      <c r="C52" s="44"/>
      <c r="D52" s="0"/>
      <c r="E52" s="0"/>
      <c r="F52" s="0"/>
      <c r="K52" s="120"/>
      <c r="L52" s="120"/>
      <c r="M52" s="120"/>
      <c r="N52" s="120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</row>
    <row r="53" customFormat="false" ht="15" hidden="false" customHeight="true" outlineLevel="0" collapsed="false">
      <c r="B53" s="120"/>
      <c r="C53" s="0"/>
      <c r="D53" s="0"/>
      <c r="E53" s="0"/>
      <c r="F53" s="0"/>
      <c r="K53" s="120"/>
      <c r="L53" s="120"/>
      <c r="M53" s="120"/>
      <c r="N53" s="120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</row>
    <row r="54" customFormat="false" ht="15" hidden="false" customHeight="true" outlineLevel="0" collapsed="false">
      <c r="B54" s="120"/>
      <c r="C54" s="0"/>
      <c r="D54" s="0"/>
      <c r="E54" s="0"/>
      <c r="F54" s="44"/>
      <c r="K54" s="120"/>
      <c r="L54" s="120"/>
      <c r="M54" s="120"/>
      <c r="N54" s="120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</row>
    <row r="55" customFormat="false" ht="15" hidden="false" customHeight="true" outlineLevel="0" collapsed="false">
      <c r="C55" s="0"/>
      <c r="D55" s="0"/>
      <c r="E55" s="0"/>
      <c r="F55" s="0"/>
      <c r="K55" s="120"/>
      <c r="L55" s="120"/>
      <c r="M55" s="120"/>
      <c r="N55" s="120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</row>
    <row r="56" customFormat="false" ht="15" hidden="false" customHeight="true" outlineLevel="0" collapsed="false">
      <c r="C56" s="0"/>
      <c r="D56" s="0"/>
      <c r="E56" s="0"/>
      <c r="F56" s="0"/>
      <c r="K56" s="120"/>
      <c r="L56" s="120"/>
      <c r="M56" s="120"/>
      <c r="N56" s="120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</row>
    <row r="57" customFormat="false" ht="15" hidden="false" customHeight="true" outlineLevel="0" collapsed="false">
      <c r="C57" s="0"/>
      <c r="D57" s="0"/>
      <c r="E57" s="0"/>
      <c r="F57" s="0"/>
      <c r="K57" s="120"/>
      <c r="L57" s="120"/>
      <c r="M57" s="120"/>
      <c r="N57" s="120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</row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9">
    <mergeCell ref="C14:D14"/>
    <mergeCell ref="F14:J14"/>
    <mergeCell ref="M14:N14"/>
    <mergeCell ref="B44:D44"/>
    <mergeCell ref="E44:H44"/>
    <mergeCell ref="O44:Q44"/>
    <mergeCell ref="B45:D45"/>
    <mergeCell ref="E45:H45"/>
    <mergeCell ref="O45:Q45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>&amp;L&amp;"Arial,Normal"&amp;11 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172</TotalTime>
  <Application>LibreOffice/6.2.4.2$MacOSX_X86_64 LibreOffice_project/2412653d852ce75f65fbfa83fb7e7b669a126d64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2019-06-01T10:42:15Z</dcterms:created>
  <dc:creator/>
  <dc:description/>
  <dc:language>fr-FR</dc:language>
  <cp:lastModifiedBy>Jean-Pierre Cordonnier</cp:lastModifiedBy>
  <dcterms:modified xsi:type="dcterms:W3CDTF">2019-06-19T11:43:45Z</dcterms:modified>
  <cp:revision>37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